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4675" windowHeight="118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Položky!$A$1:$G$156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5" i="3"/>
  <c r="BD155"/>
  <c r="BC155"/>
  <c r="BB155"/>
  <c r="G155"/>
  <c r="BA155" s="1"/>
  <c r="BE154"/>
  <c r="BD154"/>
  <c r="BC154"/>
  <c r="BB154"/>
  <c r="G154"/>
  <c r="BA154" s="1"/>
  <c r="BE153"/>
  <c r="BD153"/>
  <c r="BC153"/>
  <c r="BB153"/>
  <c r="G153"/>
  <c r="BA153" s="1"/>
  <c r="BE152"/>
  <c r="BD152"/>
  <c r="BC152"/>
  <c r="BB152"/>
  <c r="G152"/>
  <c r="BA152" s="1"/>
  <c r="BE151"/>
  <c r="BD151"/>
  <c r="BC151"/>
  <c r="BB151"/>
  <c r="G151"/>
  <c r="BA151" s="1"/>
  <c r="BE150"/>
  <c r="BD150"/>
  <c r="BC150"/>
  <c r="BB150"/>
  <c r="G150"/>
  <c r="BA150" s="1"/>
  <c r="BE149"/>
  <c r="BD149"/>
  <c r="BC149"/>
  <c r="BB149"/>
  <c r="G149"/>
  <c r="BA149" s="1"/>
  <c r="BE148"/>
  <c r="BD148"/>
  <c r="BC148"/>
  <c r="BB148"/>
  <c r="G148"/>
  <c r="BA148" s="1"/>
  <c r="B26" i="2"/>
  <c r="A26"/>
  <c r="C156" i="3"/>
  <c r="BE145"/>
  <c r="BD145"/>
  <c r="BB145"/>
  <c r="BA145"/>
  <c r="G145"/>
  <c r="BC145" s="1"/>
  <c r="BE140"/>
  <c r="BC140"/>
  <c r="BB140"/>
  <c r="BA140"/>
  <c r="BA146" s="1"/>
  <c r="E25" i="2" s="1"/>
  <c r="G140" i="3"/>
  <c r="BD140" s="1"/>
  <c r="BE139"/>
  <c r="BC139"/>
  <c r="BB139"/>
  <c r="BA139"/>
  <c r="G139"/>
  <c r="BD139" s="1"/>
  <c r="BD146" s="1"/>
  <c r="H25" i="2" s="1"/>
  <c r="B25"/>
  <c r="A25"/>
  <c r="C146" i="3"/>
  <c r="BE136"/>
  <c r="BD136"/>
  <c r="BC136"/>
  <c r="BA136"/>
  <c r="G136"/>
  <c r="BB136" s="1"/>
  <c r="BE132"/>
  <c r="BE137" s="1"/>
  <c r="I24" i="2" s="1"/>
  <c r="BD132" i="3"/>
  <c r="BC132"/>
  <c r="BC137" s="1"/>
  <c r="G24" i="2" s="1"/>
  <c r="BA132" i="3"/>
  <c r="G132"/>
  <c r="BB132" s="1"/>
  <c r="B24" i="2"/>
  <c r="A24"/>
  <c r="C137" i="3"/>
  <c r="BE129"/>
  <c r="BD129"/>
  <c r="BC129"/>
  <c r="BA129"/>
  <c r="G129"/>
  <c r="BB129" s="1"/>
  <c r="BE127"/>
  <c r="BD127"/>
  <c r="BC127"/>
  <c r="BA127"/>
  <c r="BA130" s="1"/>
  <c r="E23" i="2" s="1"/>
  <c r="G127" i="3"/>
  <c r="BB127" s="1"/>
  <c r="BE125"/>
  <c r="BD125"/>
  <c r="BC125"/>
  <c r="BA125"/>
  <c r="G125"/>
  <c r="BB125" s="1"/>
  <c r="B23" i="2"/>
  <c r="A23"/>
  <c r="C130" i="3"/>
  <c r="BE121"/>
  <c r="BE123" s="1"/>
  <c r="I22" i="2" s="1"/>
  <c r="BD121" i="3"/>
  <c r="BD123" s="1"/>
  <c r="H22" i="2" s="1"/>
  <c r="BC121" i="3"/>
  <c r="BC123" s="1"/>
  <c r="G22" i="2" s="1"/>
  <c r="BA121" i="3"/>
  <c r="BA123" s="1"/>
  <c r="E22" i="2" s="1"/>
  <c r="G121" i="3"/>
  <c r="BB121" s="1"/>
  <c r="BB123" s="1"/>
  <c r="F22" i="2" s="1"/>
  <c r="B22"/>
  <c r="A22"/>
  <c r="C123" i="3"/>
  <c r="BE118"/>
  <c r="BD118"/>
  <c r="BC118"/>
  <c r="BA118"/>
  <c r="G118"/>
  <c r="BB118" s="1"/>
  <c r="BE116"/>
  <c r="BD116"/>
  <c r="BC116"/>
  <c r="BA116"/>
  <c r="G116"/>
  <c r="BB116" s="1"/>
  <c r="BE114"/>
  <c r="BD114"/>
  <c r="BC114"/>
  <c r="BA114"/>
  <c r="G114"/>
  <c r="BB114" s="1"/>
  <c r="BE113"/>
  <c r="BD113"/>
  <c r="BC113"/>
  <c r="BA113"/>
  <c r="G113"/>
  <c r="BB113" s="1"/>
  <c r="BE111"/>
  <c r="BD111"/>
  <c r="BC111"/>
  <c r="BC119" s="1"/>
  <c r="G21" i="2" s="1"/>
  <c r="BA111" i="3"/>
  <c r="BA119" s="1"/>
  <c r="E21" i="2" s="1"/>
  <c r="G111" i="3"/>
  <c r="BB111" s="1"/>
  <c r="B21" i="2"/>
  <c r="A21"/>
  <c r="C119" i="3"/>
  <c r="BE108"/>
  <c r="BD108"/>
  <c r="BC108"/>
  <c r="BA108"/>
  <c r="G108"/>
  <c r="BB108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92"/>
  <c r="BE109" s="1"/>
  <c r="I20" i="2" s="1"/>
  <c r="BD92" i="3"/>
  <c r="BC92"/>
  <c r="BC109" s="1"/>
  <c r="G20" i="2" s="1"/>
  <c r="BA92" i="3"/>
  <c r="G92"/>
  <c r="BB92" s="1"/>
  <c r="B20" i="2"/>
  <c r="A20"/>
  <c r="C109" i="3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19" i="2"/>
  <c r="A19"/>
  <c r="C90" i="3"/>
  <c r="BE84"/>
  <c r="BE85" s="1"/>
  <c r="I18" i="2" s="1"/>
  <c r="BD84" i="3"/>
  <c r="BD85" s="1"/>
  <c r="H18" i="2" s="1"/>
  <c r="BC84" i="3"/>
  <c r="BA84"/>
  <c r="BA85" s="1"/>
  <c r="E18" i="2" s="1"/>
  <c r="G84" i="3"/>
  <c r="BB84" s="1"/>
  <c r="BB85" s="1"/>
  <c r="F18" i="2" s="1"/>
  <c r="B18"/>
  <c r="A18"/>
  <c r="BC85" i="3"/>
  <c r="G18" i="2" s="1"/>
  <c r="C85" i="3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E82" s="1"/>
  <c r="I17" i="2" s="1"/>
  <c r="BD78" i="3"/>
  <c r="BC78"/>
  <c r="BA78"/>
  <c r="G78"/>
  <c r="BB78" s="1"/>
  <c r="B17" i="2"/>
  <c r="A17"/>
  <c r="C82" i="3"/>
  <c r="BE75"/>
  <c r="BD75"/>
  <c r="BD76" s="1"/>
  <c r="H16" i="2" s="1"/>
  <c r="BC75" i="3"/>
  <c r="BC76" s="1"/>
  <c r="G16" i="2" s="1"/>
  <c r="BA75" i="3"/>
  <c r="BA76" s="1"/>
  <c r="E16" i="2" s="1"/>
  <c r="G75" i="3"/>
  <c r="BB75" s="1"/>
  <c r="BB76" s="1"/>
  <c r="F16" i="2" s="1"/>
  <c r="B16"/>
  <c r="A16"/>
  <c r="BE76" i="3"/>
  <c r="I16" i="2" s="1"/>
  <c r="C76" i="3"/>
  <c r="BE72"/>
  <c r="BE73" s="1"/>
  <c r="I15" i="2" s="1"/>
  <c r="BD72" i="3"/>
  <c r="BD73" s="1"/>
  <c r="H15" i="2" s="1"/>
  <c r="BC72" i="3"/>
  <c r="BC73" s="1"/>
  <c r="G15" i="2" s="1"/>
  <c r="BB72" i="3"/>
  <c r="BB73" s="1"/>
  <c r="F15" i="2" s="1"/>
  <c r="G72" i="3"/>
  <c r="BA72" s="1"/>
  <c r="BA73" s="1"/>
  <c r="E15" i="2" s="1"/>
  <c r="B15"/>
  <c r="A15"/>
  <c r="C73" i="3"/>
  <c r="BE68"/>
  <c r="BD68"/>
  <c r="BC68"/>
  <c r="BB68"/>
  <c r="G68"/>
  <c r="BA68" s="1"/>
  <c r="BE66"/>
  <c r="BD66"/>
  <c r="BC66"/>
  <c r="BB66"/>
  <c r="G66"/>
  <c r="BA66" s="1"/>
  <c r="BE64"/>
  <c r="BD64"/>
  <c r="BC64"/>
  <c r="BC70" s="1"/>
  <c r="G14" i="2" s="1"/>
  <c r="BB64" i="3"/>
  <c r="BB70" s="1"/>
  <c r="F14" i="2" s="1"/>
  <c r="G64" i="3"/>
  <c r="BA64" s="1"/>
  <c r="B14" i="2"/>
  <c r="A14"/>
  <c r="C70" i="3"/>
  <c r="BE60"/>
  <c r="BD60"/>
  <c r="BC60"/>
  <c r="BB60"/>
  <c r="G60"/>
  <c r="BA60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13" i="2"/>
  <c r="A13"/>
  <c r="C62" i="3"/>
  <c r="BE49"/>
  <c r="BD49"/>
  <c r="BC49"/>
  <c r="BB49"/>
  <c r="G49"/>
  <c r="BA49" s="1"/>
  <c r="BE48"/>
  <c r="BD48"/>
  <c r="BC48"/>
  <c r="BB48"/>
  <c r="G48"/>
  <c r="BA48" s="1"/>
  <c r="B12" i="2"/>
  <c r="A12"/>
  <c r="BE50" i="3"/>
  <c r="I12" i="2" s="1"/>
  <c r="C50" i="3"/>
  <c r="BE45"/>
  <c r="BE46" s="1"/>
  <c r="I11" i="2" s="1"/>
  <c r="BD45" i="3"/>
  <c r="BD46" s="1"/>
  <c r="H11" i="2" s="1"/>
  <c r="BC45" i="3"/>
  <c r="BB45"/>
  <c r="BB46" s="1"/>
  <c r="F11" i="2" s="1"/>
  <c r="G45" i="3"/>
  <c r="BA45" s="1"/>
  <c r="BA46" s="1"/>
  <c r="E11" i="2" s="1"/>
  <c r="B11"/>
  <c r="A11"/>
  <c r="BC46" i="3"/>
  <c r="G11" i="2" s="1"/>
  <c r="C46" i="3"/>
  <c r="BE42"/>
  <c r="BD42"/>
  <c r="BC42"/>
  <c r="BB42"/>
  <c r="G42"/>
  <c r="BA42" s="1"/>
  <c r="BE41"/>
  <c r="BE43" s="1"/>
  <c r="I10" i="2" s="1"/>
  <c r="BD41" i="3"/>
  <c r="BC41"/>
  <c r="BB41"/>
  <c r="G41"/>
  <c r="BA41" s="1"/>
  <c r="BA43" s="1"/>
  <c r="E10" i="2" s="1"/>
  <c r="B10"/>
  <c r="A10"/>
  <c r="C43" i="3"/>
  <c r="BE37"/>
  <c r="BD37"/>
  <c r="BD39" s="1"/>
  <c r="H9" i="2" s="1"/>
  <c r="BC37" i="3"/>
  <c r="BC39" s="1"/>
  <c r="G9" i="2" s="1"/>
  <c r="BB37" i="3"/>
  <c r="BB39" s="1"/>
  <c r="F9" i="2" s="1"/>
  <c r="G37" i="3"/>
  <c r="BA37" s="1"/>
  <c r="BA39" s="1"/>
  <c r="E9" i="2" s="1"/>
  <c r="B9"/>
  <c r="A9"/>
  <c r="BE39" i="3"/>
  <c r="I9" i="2" s="1"/>
  <c r="C39" i="3"/>
  <c r="BE33"/>
  <c r="BD33"/>
  <c r="BC33"/>
  <c r="BB33"/>
  <c r="G33"/>
  <c r="BA33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2"/>
  <c r="BD22"/>
  <c r="BC22"/>
  <c r="BB22"/>
  <c r="G22"/>
  <c r="BA22" s="1"/>
  <c r="B8" i="2"/>
  <c r="A8"/>
  <c r="C35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20" i="3"/>
  <c r="E4"/>
  <c r="C4"/>
  <c r="F3"/>
  <c r="C3"/>
  <c r="C2" i="2"/>
  <c r="C1"/>
  <c r="C33" i="1"/>
  <c r="F33" s="1"/>
  <c r="C31"/>
  <c r="C9"/>
  <c r="G7"/>
  <c r="D2"/>
  <c r="C2"/>
  <c r="BE90" i="3" l="1"/>
  <c r="I19" i="2" s="1"/>
  <c r="BC90" i="3"/>
  <c r="G19" i="2" s="1"/>
  <c r="BC35" i="3"/>
  <c r="G8" i="2" s="1"/>
  <c r="BE156" i="3"/>
  <c r="I26" i="2" s="1"/>
  <c r="BE119" i="3"/>
  <c r="I21" i="2" s="1"/>
  <c r="BE62" i="3"/>
  <c r="I13" i="2" s="1"/>
  <c r="BD130" i="3"/>
  <c r="H23" i="2" s="1"/>
  <c r="BC43" i="3"/>
  <c r="G10" i="2" s="1"/>
  <c r="BD62" i="3"/>
  <c r="H13" i="2" s="1"/>
  <c r="BD43" i="3"/>
  <c r="H10" i="2" s="1"/>
  <c r="BB119" i="3"/>
  <c r="F21" i="2" s="1"/>
  <c r="BA109" i="3"/>
  <c r="E20" i="2" s="1"/>
  <c r="BD137" i="3"/>
  <c r="H24" i="2" s="1"/>
  <c r="BC20" i="3"/>
  <c r="G7" i="2" s="1"/>
  <c r="BD50" i="3"/>
  <c r="H12" i="2" s="1"/>
  <c r="BA137" i="3"/>
  <c r="E24" i="2" s="1"/>
  <c r="BC156" i="3"/>
  <c r="G26" i="2" s="1"/>
  <c r="BE20" i="3"/>
  <c r="I7" i="2" s="1"/>
  <c r="BE35" i="3"/>
  <c r="I8" i="2" s="1"/>
  <c r="BD20" i="3"/>
  <c r="H7" i="2" s="1"/>
  <c r="BC50" i="3"/>
  <c r="G12" i="2" s="1"/>
  <c r="BE146" i="3"/>
  <c r="I25" i="2" s="1"/>
  <c r="BA82" i="3"/>
  <c r="E17" i="2" s="1"/>
  <c r="BC146" i="3"/>
  <c r="G25" i="2" s="1"/>
  <c r="BC82" i="3"/>
  <c r="G17" i="2" s="1"/>
  <c r="BA90" i="3"/>
  <c r="E19" i="2" s="1"/>
  <c r="BC62" i="3"/>
  <c r="G13" i="2" s="1"/>
  <c r="BE70" i="3"/>
  <c r="I14" i="2" s="1"/>
  <c r="BE130" i="3"/>
  <c r="I23" i="2" s="1"/>
  <c r="BC130" i="3"/>
  <c r="G23" i="2" s="1"/>
  <c r="BB146" i="3"/>
  <c r="F25" i="2" s="1"/>
  <c r="BD35" i="3"/>
  <c r="H8" i="2" s="1"/>
  <c r="BB50" i="3"/>
  <c r="F12" i="2" s="1"/>
  <c r="BD70" i="3"/>
  <c r="H14" i="2" s="1"/>
  <c r="BB90" i="3"/>
  <c r="F19" i="2" s="1"/>
  <c r="BD109" i="3"/>
  <c r="H20" i="2" s="1"/>
  <c r="BD119" i="3"/>
  <c r="H21" i="2" s="1"/>
  <c r="BB156" i="3"/>
  <c r="F26" i="2" s="1"/>
  <c r="BB20" i="3"/>
  <c r="F7" i="2" s="1"/>
  <c r="BB43" i="3"/>
  <c r="F10" i="2" s="1"/>
  <c r="BB62" i="3"/>
  <c r="F13" i="2" s="1"/>
  <c r="BD90" i="3"/>
  <c r="H19" i="2" s="1"/>
  <c r="BB130" i="3"/>
  <c r="F23" i="2" s="1"/>
  <c r="BA156" i="3"/>
  <c r="E26" i="2" s="1"/>
  <c r="BA20" i="3"/>
  <c r="E7" i="2" s="1"/>
  <c r="BB35" i="3"/>
  <c r="F8" i="2" s="1"/>
  <c r="BA62" i="3"/>
  <c r="E13" i="2" s="1"/>
  <c r="BD82" i="3"/>
  <c r="H17" i="2" s="1"/>
  <c r="BD156" i="3"/>
  <c r="H26" i="2" s="1"/>
  <c r="BA35" i="3"/>
  <c r="E8" i="2" s="1"/>
  <c r="BA50" i="3"/>
  <c r="E12" i="2" s="1"/>
  <c r="BA70" i="3"/>
  <c r="E14" i="2" s="1"/>
  <c r="BB82" i="3"/>
  <c r="F17" i="2" s="1"/>
  <c r="BB109" i="3"/>
  <c r="F20" i="2" s="1"/>
  <c r="BB137" i="3"/>
  <c r="F24" i="2" s="1"/>
  <c r="G20" i="3"/>
  <c r="G35"/>
  <c r="G39"/>
  <c r="G43"/>
  <c r="G46"/>
  <c r="G50"/>
  <c r="G62"/>
  <c r="G70"/>
  <c r="G73"/>
  <c r="G76"/>
  <c r="G82"/>
  <c r="G85"/>
  <c r="G90"/>
  <c r="G109"/>
  <c r="G119"/>
  <c r="G123"/>
  <c r="G130"/>
  <c r="G137"/>
  <c r="G146"/>
  <c r="G156"/>
  <c r="H27" i="2" l="1"/>
  <c r="C17" i="1" s="1"/>
  <c r="G27" i="2"/>
  <c r="C18" i="1" s="1"/>
  <c r="I27" i="2"/>
  <c r="C21" i="1" s="1"/>
  <c r="E27" i="2"/>
  <c r="G33" s="1"/>
  <c r="I33" s="1"/>
  <c r="G16" i="1" s="1"/>
  <c r="F27" i="2"/>
  <c r="C16" i="1" s="1"/>
  <c r="C15" l="1"/>
  <c r="C19" s="1"/>
  <c r="C22" s="1"/>
  <c r="G36" i="2"/>
  <c r="I36" s="1"/>
  <c r="G19" i="1" s="1"/>
  <c r="G32" i="2"/>
  <c r="I32" s="1"/>
  <c r="G15" i="1" s="1"/>
  <c r="G39" i="2"/>
  <c r="I39" s="1"/>
  <c r="G37"/>
  <c r="I37" s="1"/>
  <c r="G20" i="1" s="1"/>
  <c r="G35" i="2"/>
  <c r="I35" s="1"/>
  <c r="G18" i="1" s="1"/>
  <c r="G34" i="2"/>
  <c r="I34" s="1"/>
  <c r="G17" i="1" s="1"/>
  <c r="G38" i="2"/>
  <c r="I38" s="1"/>
  <c r="G21" i="1" s="1"/>
  <c r="H40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<sst xmlns="http://schemas.openxmlformats.org/spreadsheetml/2006/main" count="478" uniqueCount="315">
  <si>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</si>
  <si>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</si>
  <si>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</si>
  <si>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</si>
  <si>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</si>
  <si>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</si>
  <si>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</si>
  <si>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</si>
  <si>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</si>
  <si>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</si>
  <si>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</si>
  <si>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</si>
  <si>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</si>
  <si>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</si>
  <si>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</si>
  <si>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</si>
  <si>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</si>
  <si>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</si>
  <si>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</si>
  <si>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</si>
  <si>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</si>
  <si>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</si>
  <si>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</si>
  <si>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</si>
  <si>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</si>
  <si>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</si>
  <si>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</si>
  <si>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</si>
  <si>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</si>
  <si>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</si>
  <si>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</si>
  <si>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</si>
  <si>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</si>
  <si>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</si>
  <si>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</si>
  <si>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</si>
  <si>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</si>
  <si>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</si>
  <si>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</si>
  <si>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</si>
  <si>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</si>
  <si>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</si>
  <si>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</si>
  <si>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</si>
  <si>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</si>
  <si>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</si>
  <si>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</si>
  <si>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</si>
  <si>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</si>
  <si>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</si>
  <si>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</si>
  <si>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</si>
  <si>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</si>
  <si>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</si>
  <si>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</si>
  <si>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</si>
  <si>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</si>
  <si>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</si>
  <si>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</si>
  <si>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</si>
  <si>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</si>
  <si>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</si>
  <si>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</si>
  <si>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</si>
  <si>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</si>
  <si>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</si>
  <si>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</si>
  <si>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</si>
  <si>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</si>
  <si>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</si>
  <si>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</si>
  <si>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</si>
  <si>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</si>
  <si>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</si>
  <si>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</si>
  <si>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</si>
  <si>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</si>
  <si>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</si>
  <si>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a53 063</t>
  </si>
  <si>
    <t>Rek.a rozdělení nebytových prostor v 1.PP</t>
  </si>
  <si>
    <t>D.1.1.01</t>
  </si>
  <si>
    <t>Arch.stavební řešení</t>
  </si>
  <si>
    <t>projektový</t>
  </si>
  <si>
    <t>3</t>
  </si>
  <si>
    <t>Svislé a kompletní konstrukce</t>
  </si>
  <si>
    <t>310237241RT1</t>
  </si>
  <si>
    <t>Zazdívka otvorů pl. 0,25 m2 cihlami, tl. zdi 30 cm s použitím suché maltové směsi</t>
  </si>
  <si>
    <t>kus</t>
  </si>
  <si>
    <t>317168111R00</t>
  </si>
  <si>
    <t xml:space="preserve">Překlad POROTHERM plochý 115x71x1000 mm </t>
  </si>
  <si>
    <t>342248109R00</t>
  </si>
  <si>
    <t xml:space="preserve">Příčky POROTHERM 8 P+D na MVC 5, tl. 80 mm </t>
  </si>
  <si>
    <t>m2</t>
  </si>
  <si>
    <t>příčka 1.20:2,65*1,7-0,7*2</t>
  </si>
  <si>
    <t>zazdívka niky po elektroskříni:0,65*0,85</t>
  </si>
  <si>
    <t>úprava niky pro novou elektroskříň:0,85*0,8+0,2*0,8*2</t>
  </si>
  <si>
    <t>342248114R00</t>
  </si>
  <si>
    <t xml:space="preserve">Příčky POROTHERM 14 P+D na MVC 5, tl. 140 mm </t>
  </si>
  <si>
    <t>1.12:2,86*1,55</t>
  </si>
  <si>
    <t>342948111R00</t>
  </si>
  <si>
    <t xml:space="preserve">Ukotvení příček k cihel.konstr. kotvami na hmožd. </t>
  </si>
  <si>
    <t>m</t>
  </si>
  <si>
    <t>nové příčky:2,86*2+2,65*2</t>
  </si>
  <si>
    <t>346244351RT2</t>
  </si>
  <si>
    <t>Obezdívka WC tl. 6,5 cm s použitím suché maltové směsi</t>
  </si>
  <si>
    <t>1,2*0,8</t>
  </si>
  <si>
    <t>61</t>
  </si>
  <si>
    <t>Upravy povrchů vnitřní</t>
  </si>
  <si>
    <t>612401391RT2</t>
  </si>
  <si>
    <t>Omítka malých ploch vnitřních stěn do 1 m2 s použitím suché maltové směsi</t>
  </si>
  <si>
    <t>opravy při zdění příček a rozvodech médií:5</t>
  </si>
  <si>
    <t>612403384R00</t>
  </si>
  <si>
    <t xml:space="preserve">Hrubá výplň rýh ve stěnách do 7x7 cm maltou ze SMS </t>
  </si>
  <si>
    <t>612403386R00</t>
  </si>
  <si>
    <t xml:space="preserve">Hrubá výplň rýh ve stěnách do 10x10cm maltou z SMS </t>
  </si>
  <si>
    <t>612403388R00</t>
  </si>
  <si>
    <t xml:space="preserve">Hrubá výplň rýh ve stěnách do 15x15cm maltou z SMS </t>
  </si>
  <si>
    <t>612421637R00</t>
  </si>
  <si>
    <t xml:space="preserve">Omítka vnitřní zdiva, MVC, štuková </t>
  </si>
  <si>
    <t>na nových příčkách:2,65*1,55+2,86*1,7+(1,2+0,174)*1,2</t>
  </si>
  <si>
    <t>v nikách:0,85*0,8+0,2*0,8*2</t>
  </si>
  <si>
    <t>0,65*0,85</t>
  </si>
  <si>
    <t>nový výklenek elktroskříně:0,8*0,6+0,2*(0,6*2+0,8*2)</t>
  </si>
  <si>
    <t>ostatní zdi:2,85*(1,1+1,17)+2,65*(1,46*2+0,8+0,35*2)</t>
  </si>
  <si>
    <t>612425931RT2</t>
  </si>
  <si>
    <t>Omítka vápenná vnitřního ostění - štuková s použitím suché maltové směsi</t>
  </si>
  <si>
    <t>omítka ostění a nadpraží nového okna:0,25*(0,44+0,48*2)</t>
  </si>
  <si>
    <t>63</t>
  </si>
  <si>
    <t>Podlahy a podlahové konstrukce</t>
  </si>
  <si>
    <t>632451022R00</t>
  </si>
  <si>
    <t xml:space="preserve">Vyrovnávací potěr MC 15, v pásu, tl. 30 mm </t>
  </si>
  <si>
    <t>parapet okna:0,25*0,44</t>
  </si>
  <si>
    <t>64</t>
  </si>
  <si>
    <t>Výplně otvorů</t>
  </si>
  <si>
    <t>642942111RT3</t>
  </si>
  <si>
    <t>Osazení zárubní dveřních ocelových, pl. do 2,5 m2 včetně dodávky zárubně  70 x 197 x 11 cm</t>
  </si>
  <si>
    <t>642942111RU3</t>
  </si>
  <si>
    <t>Osazení zárubní dveřních ocelových, pl. do 2,5 m2 včetně dodávky zárubně  70 x 197 x 16 cm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</si>
  <si>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</si>
  <si>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</si>
  <si>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</si>
  <si>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</si>
  <si>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</si>
  <si>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konstrukce na pozemních stavbách</t>
  </si>
  <si>
    <t>952901111R00</t>
  </si>
  <si>
    <t xml:space="preserve">Vyčištění budov o výšce podlaží do 4 m </t>
  </si>
  <si>
    <t>959791114R00</t>
  </si>
  <si>
    <t xml:space="preserve">Odvětrávací trouby z PVC, js 100 mm </t>
  </si>
  <si>
    <t>96</t>
  </si>
  <si>
    <t>Bourání konstrukcí</t>
  </si>
  <si>
    <t>965042131RT2</t>
  </si>
  <si>
    <t>Bourání mazanin betonových  tl. 10 cm, pl. 4 m2 ručně tl. mazaniny 8 - 10 cm</t>
  </si>
  <si>
    <t>m3</t>
  </si>
  <si>
    <t>0,1*(2,1+1,2)</t>
  </si>
  <si>
    <t>965081713RT1</t>
  </si>
  <si>
    <t>Bourání dlaždic keramických tl. 1 cm, nad 1 m2 ručně, dlaždice keramické</t>
  </si>
  <si>
    <t>rozdělení m.č.1.13:2,2+1,2</t>
  </si>
  <si>
    <t>968061112R00</t>
  </si>
  <si>
    <t>Vyvěšení dřevěných okenních křídel pl. do 1,5 m2 stávající</t>
  </si>
  <si>
    <t>968061125R00</t>
  </si>
  <si>
    <t xml:space="preserve">Vyvěšení dřevěných dveřních křídel pl. do 2 m2 </t>
  </si>
  <si>
    <t>968062354R00</t>
  </si>
  <si>
    <t xml:space="preserve">Vybourání dřevěných rámů oken dvojitých pl. 1 m2 </t>
  </si>
  <si>
    <t>0,44*0,48</t>
  </si>
  <si>
    <t>968072455R00</t>
  </si>
  <si>
    <t xml:space="preserve">Vybourání kovových dveřních zárubní pl. do 2 m2 </t>
  </si>
  <si>
    <t>0,7*2</t>
  </si>
  <si>
    <t>97</t>
  </si>
  <si>
    <t>Prorážení otvorů</t>
  </si>
  <si>
    <t>971033441R00</t>
  </si>
  <si>
    <t xml:space="preserve">Vybourání otv. zeď cihel. pl.0,25 m2, tl.30cm, MVC </t>
  </si>
  <si>
    <t>prostup nad oknem v m.č.1.12 pro odvětrací trubku z 1.20:2</t>
  </si>
  <si>
    <t>973031151R00</t>
  </si>
  <si>
    <t xml:space="preserve">Vysekání výklenků zeď cihel. MVC, pl. nad 0,25 m2 </t>
  </si>
  <si>
    <t>pro novou elektroskříň:0,6*0,8*0,2</t>
  </si>
  <si>
    <t>978059531R00</t>
  </si>
  <si>
    <t xml:space="preserve">Odsekání vnitřních obkladů stěn nad 2 m2 </t>
  </si>
  <si>
    <t>1.12:1,5*(1,35*2+0,75*2+0,35*2)</t>
  </si>
  <si>
    <t>99</t>
  </si>
  <si>
    <t>Staveništní přesun hmot</t>
  </si>
  <si>
    <t>999281105R00</t>
  </si>
  <si>
    <t xml:space="preserve">Přesun hmot pro opravy a údržbu do výšky 6 m </t>
  </si>
  <si>
    <t>t</t>
  </si>
  <si>
    <t>720</t>
  </si>
  <si>
    <t>Zdravotechnická instalace</t>
  </si>
  <si>
    <t>720001</t>
  </si>
  <si>
    <t>D+M rozvodů ZTI včetně zař.předmětů dle položkového rozpočtu</t>
  </si>
  <si>
    <t>soub.</t>
  </si>
  <si>
    <t>725</t>
  </si>
  <si>
    <t>Zařizovací předměty</t>
  </si>
  <si>
    <t>725001</t>
  </si>
  <si>
    <t xml:space="preserve">Demontáž el.ohřívače TUV </t>
  </si>
  <si>
    <t>kpl.</t>
  </si>
  <si>
    <t>725531119U00</t>
  </si>
  <si>
    <t xml:space="preserve">El ohřívač EO 944-10l+baterie G1/2 </t>
  </si>
  <si>
    <t>soubor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</si>
  <si>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</si>
  <si>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</si>
  <si>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</si>
  <si>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</si>
  <si>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730</t>
  </si>
  <si>
    <t>Ústřední vytápění</t>
  </si>
  <si>
    <t>730001</t>
  </si>
  <si>
    <t xml:space="preserve">D+M rozvodů ÚT dle položkového rozpočtu </t>
  </si>
  <si>
    <t>764</t>
  </si>
  <si>
    <t>Konstrukce klempířské</t>
  </si>
  <si>
    <t>764217400R00</t>
  </si>
  <si>
    <t>Krytina hladká  Ti-Zn obložení dřevěných dveří o03 oboustranně</t>
  </si>
  <si>
    <t>764510420RT2</t>
  </si>
  <si>
    <t>Oplechování parapetů včetně rohů Ti Zn, rš 160 mm nalepení Enkolitem</t>
  </si>
  <si>
    <t>998764201R00</t>
  </si>
  <si>
    <t xml:space="preserve">Přesun hmot pro klempířské konstr., výšky do 6 m </t>
  </si>
  <si>
    <t>766</t>
  </si>
  <si>
    <t>Konstrukce truhlářské</t>
  </si>
  <si>
    <t>766001</t>
  </si>
  <si>
    <t>o04 - D+M EUROokno,zasklení izol.dvojsklem 440x480 mm</t>
  </si>
  <si>
    <t>lepená třívrstvá lamela tl.min.68 mm:</t>
  </si>
  <si>
    <t>Uw celk.okna 1,2W/m2.K,nerezový nebo kompozitní rámeček:</t>
  </si>
  <si>
    <t>bez eloxované okapničky,okapničky ve dřevě:</t>
  </si>
  <si>
    <t>zasklení-izol.dvojsklo Ug=1,1W/m2.K:</t>
  </si>
  <si>
    <t>povrchová úprava-tlustovrstvá lazura,vícestupňová povrchová ochrana:</t>
  </si>
  <si>
    <t>kování celoobvodové,polohovací s mikroventilací:</t>
  </si>
  <si>
    <t>barva oboustranně RAL 9016:</t>
  </si>
  <si>
    <t>okenní klika mat Al:</t>
  </si>
  <si>
    <t>ks:1</t>
  </si>
  <si>
    <t>766661112R00</t>
  </si>
  <si>
    <t>Montáž dveří do zárubně,otevíravých 1kř.do 0,8 m plné,hladké,falcové,bez prahu</t>
  </si>
  <si>
    <t>766670021R00</t>
  </si>
  <si>
    <t xml:space="preserve">Montáž kliky a štítku </t>
  </si>
  <si>
    <t>54913711.M</t>
  </si>
  <si>
    <t>KOVANI  KLIKA-KLIKA pro zámek s cylindric. vložkou</t>
  </si>
  <si>
    <t>61165002</t>
  </si>
  <si>
    <t>Dveře vnitřní laminované plné 1kř. 70x197 cm</t>
  </si>
  <si>
    <t>o01+o02+o03:3</t>
  </si>
  <si>
    <t>výplň - vytlačovaná dřevotříska, povrch laminát CPL:</t>
  </si>
  <si>
    <t>998766201R00</t>
  </si>
  <si>
    <t xml:space="preserve">Přesun hmot pro truhlářské konstr., výšky do 6 m </t>
  </si>
  <si>
    <t>771</t>
  </si>
  <si>
    <t>Podlahy z dlaždic a obklady</t>
  </si>
  <si>
    <t>771475014RT2</t>
  </si>
  <si>
    <t>Obklad soklíků keram.rovných, tmel,výška 10 cm Adesilex P 22 (Mapei), Keracolor FF (spár.hmota)</t>
  </si>
  <si>
    <t>druh soklu přizpůsobit stávající dlažbě:2,45</t>
  </si>
  <si>
    <t>771577113RS1</t>
  </si>
  <si>
    <t>Lišta hliníková přechodová, stejná výška dlaždic profil UA, pro tloušťku dlaždic 8 mm</t>
  </si>
  <si>
    <t>771575012RAB</t>
  </si>
  <si>
    <t>Dlažba do tmele Schömburg 20 x 20 cm do tmele Unifix 2K</t>
  </si>
  <si>
    <t>1,2+2,2</t>
  </si>
  <si>
    <t>597642020</t>
  </si>
  <si>
    <t>Dlažba Taurus Granit matná 200x200x9 mm</t>
  </si>
  <si>
    <t>soklíky:0,1*2,45*1,3</t>
  </si>
  <si>
    <t>998771201R00</t>
  </si>
  <si>
    <t xml:space="preserve">Přesun hmot pro podlahy z dlaždic, výšky do 6 m </t>
  </si>
  <si>
    <t>781</t>
  </si>
  <si>
    <t>Obklady keramické</t>
  </si>
  <si>
    <t>781475114RAA</t>
  </si>
  <si>
    <t>Obklad vnitřní keram., tmel Mapei, do 30 x 30 cm do tmele Adesilex P22</t>
  </si>
  <si>
    <t>1.12+1.20:1,2*(1,46*2+0,8+0,35*2+1,1+1,55+1,07+1,67-0,7)</t>
  </si>
  <si>
    <t>783</t>
  </si>
  <si>
    <t>Nátěry</t>
  </si>
  <si>
    <t>783201811R00</t>
  </si>
  <si>
    <t xml:space="preserve">Odstranění nátěrů z kovových konstrukcí oškrábáním </t>
  </si>
  <si>
    <t>stávající zárubeň 1.08:0,2*(0,7+2*2)</t>
  </si>
  <si>
    <t>783222110RT1</t>
  </si>
  <si>
    <t>Nátěr syntetický kovových konstrukcí 2 x, antikoroz. email</t>
  </si>
  <si>
    <t>zárubně:0,2*(0,7+2*2)*3</t>
  </si>
  <si>
    <t>783522110RT1</t>
  </si>
  <si>
    <t>Nátěr syntetický klempíř. konstr. email, Balakom 1 x Komaprim základ, 2 x email Universal SU 2013</t>
  </si>
  <si>
    <t>784</t>
  </si>
  <si>
    <t>Malby</t>
  </si>
  <si>
    <t>784161401R00</t>
  </si>
  <si>
    <t xml:space="preserve">Penetrace podkladu nátěrem HET, Klasik, 1 x </t>
  </si>
  <si>
    <t>1.13+1.20+1.21:2,86*(3,35*2+1,75*2+1,04+1,07+1,5+1,67+1,7+2,21+2,25+2,5)</t>
  </si>
  <si>
    <t>2,65*(0,8*2+1,46*2)</t>
  </si>
  <si>
    <t>odpočet obkladů:-10,932</t>
  </si>
  <si>
    <t>784164112R00</t>
  </si>
  <si>
    <t xml:space="preserve">Malba latexová HET univerzál., bílá, bez penetr.2x </t>
  </si>
  <si>
    <t>M21</t>
  </si>
  <si>
    <t>Elektromontáže</t>
  </si>
  <si>
    <t>210001</t>
  </si>
  <si>
    <t>D+M rozvody silnoproudu dle položkového rozpočtu</t>
  </si>
  <si>
    <t>728614212PC1</t>
  </si>
  <si>
    <t xml:space="preserve">Mtž ventilátoru axiál. nízkotl. potrub. do d 200mm </t>
  </si>
  <si>
    <t>se zpětnou klapkou a časovým doběhem 220V,15W:</t>
  </si>
  <si>
    <t>100m3/hod,ovládací tlačítko:</t>
  </si>
  <si>
    <t>včetně utěsnění prostupu,osazení mřížky ve světlíku:</t>
  </si>
  <si>
    <t>429148010</t>
  </si>
  <si>
    <t>Ventilátor axiální do koupelny VENTS 100S</t>
  </si>
  <si>
    <t>D96</t>
  </si>
  <si>
    <t>Přesuny suti a vybouraných hmot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</si>
  <si>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</si>
  <si>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</si>
  <si>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</si>
  <si>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</si>
  <si>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</si>
  <si>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</si>
  <si>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</si>
  <si>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</si>
  <si>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</si>
  <si>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</si>
  <si>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</si>
  <si>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</si>
  <si>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</si>
  <si>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</si>
  <si>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979990107R00</t>
  </si>
  <si>
    <t>Poplatek za skládku suti - směs betonu,cihel,dřeva stavební keramika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</si>
  <si>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</si>
  <si>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</si>
  <si>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</si>
  <si>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</si>
  <si>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</si>
  <si>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</si>
  <si>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</si>
  <si>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</si>
  <si>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m. Brno,MČ Brno,-střed,odbor investiční</t>
  </si>
  <si>
    <t>Ing.arch.Petr Kadlčík a53 architekti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</si>
</sst>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9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5" borderId="10" xfId="0" applyFont="1" applyFill="1" applyBorder="1" applyAlignment="1" applyProtection="1">
      <alignment horizontal="left"/>
      <protection locked="0"/>
    </xf>
    <xf numFmtId="0" fontId="5" fillId="5" borderId="10" xfId="0" applyFont="1" applyFill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O16" sqref="O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projektový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7" t="s">
        <v>314</v>
      </c>
      <c r="D8" s="207"/>
      <c r="E8" s="208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7" t="str">
        <f>Projektant</f>
        <v>Ing.arch.Petr Kadlčík a53 architekti</v>
      </c>
      <c r="D9" s="207"/>
      <c r="E9" s="208"/>
      <c r="F9" s="13"/>
      <c r="G9" s="34"/>
      <c r="H9" s="35"/>
    </row>
    <row r="10" spans="1:57">
      <c r="A10" s="29" t="s">
        <v>14</v>
      </c>
      <c r="B10" s="13"/>
      <c r="C10" s="207" t="s">
        <v>313</v>
      </c>
      <c r="D10" s="207"/>
      <c r="E10" s="207"/>
      <c r="F10" s="36"/>
      <c r="G10" s="37"/>
      <c r="H10" s="38"/>
    </row>
    <row r="11" spans="1:57" ht="13.5" customHeight="1">
      <c r="A11" s="29" t="s">
        <v>15</v>
      </c>
      <c r="B11" s="13"/>
      <c r="C11" s="209"/>
      <c r="D11" s="209"/>
      <c r="E11" s="209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0"/>
      <c r="D12" s="210"/>
      <c r="E12" s="210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3">
        <f>C23-F32</f>
        <v>0</v>
      </c>
      <c r="G30" s="214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3">
        <f>ROUND(PRODUCT(F30,C31/100),0)</f>
        <v>0</v>
      </c>
      <c r="G31" s="214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3">
        <v>0</v>
      </c>
      <c r="G32" s="214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3">
        <f>ROUND(PRODUCT(F32,C33/100),0)</f>
        <v>0</v>
      </c>
      <c r="G33" s="214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5">
        <f>ROUND(SUM(F30:F33),0)</f>
        <v>0</v>
      </c>
      <c r="G34" s="216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sheetProtection password="887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H40" sqref="H40:I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a53 063 Rek.a rozdělení nebytových prostor v 1.PP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D.1.1.01 Arch.stavební řešení</v>
      </c>
      <c r="D2" s="104"/>
      <c r="E2" s="105"/>
      <c r="F2" s="104"/>
      <c r="G2" s="221" t="s">
        <v>82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Položky!BA20</f>
        <v>0</v>
      </c>
      <c r="F7" s="202">
        <f>Položky!BB20</f>
        <v>0</v>
      </c>
      <c r="G7" s="202">
        <f>Položky!BC20</f>
        <v>0</v>
      </c>
      <c r="H7" s="202">
        <f>Položky!BD20</f>
        <v>0</v>
      </c>
      <c r="I7" s="203">
        <f>Položky!BE20</f>
        <v>0</v>
      </c>
    </row>
    <row r="8" spans="1:9" s="35" customFormat="1">
      <c r="A8" s="200" t="str">
        <f>Položky!B21</f>
        <v>61</v>
      </c>
      <c r="B8" s="115" t="str">
        <f>Položky!C21</f>
        <v>Upravy povrchů vnitřní</v>
      </c>
      <c r="C8" s="66"/>
      <c r="D8" s="116"/>
      <c r="E8" s="201">
        <f>Položky!BA35</f>
        <v>0</v>
      </c>
      <c r="F8" s="202">
        <f>Položky!BB35</f>
        <v>0</v>
      </c>
      <c r="G8" s="202">
        <f>Položky!BC35</f>
        <v>0</v>
      </c>
      <c r="H8" s="202">
        <f>Položky!BD35</f>
        <v>0</v>
      </c>
      <c r="I8" s="203">
        <f>Položky!BE35</f>
        <v>0</v>
      </c>
    </row>
    <row r="9" spans="1:9" s="35" customFormat="1">
      <c r="A9" s="200" t="str">
        <f>Položky!B36</f>
        <v>63</v>
      </c>
      <c r="B9" s="115" t="str">
        <f>Položky!C36</f>
        <v>Podlahy a podlahové konstrukce</v>
      </c>
      <c r="C9" s="66"/>
      <c r="D9" s="116"/>
      <c r="E9" s="201">
        <f>Položky!BA39</f>
        <v>0</v>
      </c>
      <c r="F9" s="202">
        <f>Položky!BB39</f>
        <v>0</v>
      </c>
      <c r="G9" s="202">
        <f>Položky!BC39</f>
        <v>0</v>
      </c>
      <c r="H9" s="202">
        <f>Položky!BD39</f>
        <v>0</v>
      </c>
      <c r="I9" s="203">
        <f>Položky!BE39</f>
        <v>0</v>
      </c>
    </row>
    <row r="10" spans="1:9" s="35" customFormat="1">
      <c r="A10" s="200" t="str">
        <f>Položky!B40</f>
        <v>64</v>
      </c>
      <c r="B10" s="115" t="str">
        <f>Položky!C40</f>
        <v>Výplně otvorů</v>
      </c>
      <c r="C10" s="66"/>
      <c r="D10" s="116"/>
      <c r="E10" s="201">
        <f>Položky!BA43</f>
        <v>0</v>
      </c>
      <c r="F10" s="202">
        <f>Položky!BB43</f>
        <v>0</v>
      </c>
      <c r="G10" s="202">
        <f>Položky!BC43</f>
        <v>0</v>
      </c>
      <c r="H10" s="202">
        <f>Položky!BD43</f>
        <v>0</v>
      </c>
      <c r="I10" s="203">
        <f>Položky!BE43</f>
        <v>0</v>
      </c>
    </row>
    <row r="11" spans="1:9" s="35" customFormat="1">
      <c r="A11" s="200" t="str">
        <f>Položky!B44</f>
        <v>94</v>
      </c>
      <c r="B11" s="115" t="str">
        <f>Položky!C44</f>
        <v>Lešení a stavební výtahy</v>
      </c>
      <c r="C11" s="66"/>
      <c r="D11" s="116"/>
      <c r="E11" s="201">
        <f>Položky!BA46</f>
        <v>0</v>
      </c>
      <c r="F11" s="202">
        <f>Položky!BB46</f>
        <v>0</v>
      </c>
      <c r="G11" s="202">
        <f>Položky!BC46</f>
        <v>0</v>
      </c>
      <c r="H11" s="202">
        <f>Položky!BD46</f>
        <v>0</v>
      </c>
      <c r="I11" s="203">
        <f>Položky!BE46</f>
        <v>0</v>
      </c>
    </row>
    <row r="12" spans="1:9" s="35" customFormat="1">
      <c r="A12" s="200" t="str">
        <f>Položky!B47</f>
        <v>95</v>
      </c>
      <c r="B12" s="115" t="str">
        <f>Položky!C47</f>
        <v>Dokončovací konstrukce na pozemních stavbách</v>
      </c>
      <c r="C12" s="66"/>
      <c r="D12" s="116"/>
      <c r="E12" s="201">
        <f>Položky!BA50</f>
        <v>0</v>
      </c>
      <c r="F12" s="202">
        <f>Položky!BB50</f>
        <v>0</v>
      </c>
      <c r="G12" s="202">
        <f>Položky!BC50</f>
        <v>0</v>
      </c>
      <c r="H12" s="202">
        <f>Položky!BD50</f>
        <v>0</v>
      </c>
      <c r="I12" s="203">
        <f>Položky!BE50</f>
        <v>0</v>
      </c>
    </row>
    <row r="13" spans="1:9" s="35" customFormat="1">
      <c r="A13" s="200" t="str">
        <f>Položky!B51</f>
        <v>96</v>
      </c>
      <c r="B13" s="115" t="str">
        <f>Položky!C51</f>
        <v>Bourání konstrukcí</v>
      </c>
      <c r="C13" s="66"/>
      <c r="D13" s="116"/>
      <c r="E13" s="201">
        <f>Položky!BA62</f>
        <v>0</v>
      </c>
      <c r="F13" s="202">
        <f>Položky!BB62</f>
        <v>0</v>
      </c>
      <c r="G13" s="202">
        <f>Položky!BC62</f>
        <v>0</v>
      </c>
      <c r="H13" s="202">
        <f>Položky!BD62</f>
        <v>0</v>
      </c>
      <c r="I13" s="203">
        <f>Položky!BE62</f>
        <v>0</v>
      </c>
    </row>
    <row r="14" spans="1:9" s="35" customFormat="1">
      <c r="A14" s="200" t="str">
        <f>Položky!B63</f>
        <v>97</v>
      </c>
      <c r="B14" s="115" t="str">
        <f>Položky!C63</f>
        <v>Prorážení otvorů</v>
      </c>
      <c r="C14" s="66"/>
      <c r="D14" s="116"/>
      <c r="E14" s="201">
        <f>Položky!BA70</f>
        <v>0</v>
      </c>
      <c r="F14" s="202">
        <f>Položky!BB70</f>
        <v>0</v>
      </c>
      <c r="G14" s="202">
        <f>Položky!BC70</f>
        <v>0</v>
      </c>
      <c r="H14" s="202">
        <f>Položky!BD70</f>
        <v>0</v>
      </c>
      <c r="I14" s="203">
        <f>Položky!BE70</f>
        <v>0</v>
      </c>
    </row>
    <row r="15" spans="1:9" s="35" customFormat="1">
      <c r="A15" s="200" t="str">
        <f>Položky!B71</f>
        <v>99</v>
      </c>
      <c r="B15" s="115" t="str">
        <f>Položky!C71</f>
        <v>Staveništní přesun hmot</v>
      </c>
      <c r="C15" s="66"/>
      <c r="D15" s="116"/>
      <c r="E15" s="201">
        <f>Položky!BA73</f>
        <v>0</v>
      </c>
      <c r="F15" s="202">
        <f>Položky!BB73</f>
        <v>0</v>
      </c>
      <c r="G15" s="202">
        <f>Položky!BC73</f>
        <v>0</v>
      </c>
      <c r="H15" s="202">
        <f>Položky!BD73</f>
        <v>0</v>
      </c>
      <c r="I15" s="203">
        <f>Položky!BE73</f>
        <v>0</v>
      </c>
    </row>
    <row r="16" spans="1:9" s="35" customFormat="1">
      <c r="A16" s="200" t="str">
        <f>Položky!B74</f>
        <v>720</v>
      </c>
      <c r="B16" s="115" t="str">
        <f>Položky!C74</f>
        <v>Zdravotechnická instalace</v>
      </c>
      <c r="C16" s="66"/>
      <c r="D16" s="116"/>
      <c r="E16" s="201">
        <f>Položky!BA76</f>
        <v>0</v>
      </c>
      <c r="F16" s="202">
        <f>Položky!BB76</f>
        <v>0</v>
      </c>
      <c r="G16" s="202">
        <f>Položky!BC76</f>
        <v>0</v>
      </c>
      <c r="H16" s="202">
        <f>Položky!BD76</f>
        <v>0</v>
      </c>
      <c r="I16" s="203">
        <f>Položky!BE76</f>
        <v>0</v>
      </c>
    </row>
    <row r="17" spans="1:57" s="35" customFormat="1">
      <c r="A17" s="200" t="str">
        <f>Položky!B77</f>
        <v>725</v>
      </c>
      <c r="B17" s="115" t="str">
        <f>Položky!C77</f>
        <v>Zařizovací předměty</v>
      </c>
      <c r="C17" s="66"/>
      <c r="D17" s="116"/>
      <c r="E17" s="201">
        <f>Položky!BA82</f>
        <v>0</v>
      </c>
      <c r="F17" s="202">
        <f>Položky!BB82</f>
        <v>0</v>
      </c>
      <c r="G17" s="202">
        <f>Položky!BC82</f>
        <v>0</v>
      </c>
      <c r="H17" s="202">
        <f>Položky!BD82</f>
        <v>0</v>
      </c>
      <c r="I17" s="203">
        <f>Položky!BE82</f>
        <v>0</v>
      </c>
    </row>
    <row r="18" spans="1:57" s="35" customFormat="1">
      <c r="A18" s="200" t="str">
        <f>Položky!B83</f>
        <v>730</v>
      </c>
      <c r="B18" s="115" t="str">
        <f>Položky!C83</f>
        <v>Ústřední vytápění</v>
      </c>
      <c r="C18" s="66"/>
      <c r="D18" s="116"/>
      <c r="E18" s="201">
        <f>Položky!BA85</f>
        <v>0</v>
      </c>
      <c r="F18" s="202">
        <f>Položky!BB85</f>
        <v>0</v>
      </c>
      <c r="G18" s="202">
        <f>Položky!BC85</f>
        <v>0</v>
      </c>
      <c r="H18" s="202">
        <f>Položky!BD85</f>
        <v>0</v>
      </c>
      <c r="I18" s="203">
        <f>Položky!BE85</f>
        <v>0</v>
      </c>
    </row>
    <row r="19" spans="1:57" s="35" customFormat="1">
      <c r="A19" s="200" t="str">
        <f>Položky!B86</f>
        <v>764</v>
      </c>
      <c r="B19" s="115" t="str">
        <f>Položky!C86</f>
        <v>Konstrukce klempířské</v>
      </c>
      <c r="C19" s="66"/>
      <c r="D19" s="116"/>
      <c r="E19" s="201">
        <f>Položky!BA90</f>
        <v>0</v>
      </c>
      <c r="F19" s="202">
        <f>Položky!BB90</f>
        <v>0</v>
      </c>
      <c r="G19" s="202">
        <f>Položky!BC90</f>
        <v>0</v>
      </c>
      <c r="H19" s="202">
        <f>Položky!BD90</f>
        <v>0</v>
      </c>
      <c r="I19" s="203">
        <f>Položky!BE90</f>
        <v>0</v>
      </c>
    </row>
    <row r="20" spans="1:57" s="35" customFormat="1">
      <c r="A20" s="200" t="str">
        <f>Položky!B91</f>
        <v>766</v>
      </c>
      <c r="B20" s="115" t="str">
        <f>Položky!C91</f>
        <v>Konstrukce truhlářské</v>
      </c>
      <c r="C20" s="66"/>
      <c r="D20" s="116"/>
      <c r="E20" s="201">
        <f>Položky!BA109</f>
        <v>0</v>
      </c>
      <c r="F20" s="202">
        <f>Položky!BB109</f>
        <v>0</v>
      </c>
      <c r="G20" s="202">
        <f>Položky!BC109</f>
        <v>0</v>
      </c>
      <c r="H20" s="202">
        <f>Položky!BD109</f>
        <v>0</v>
      </c>
      <c r="I20" s="203">
        <f>Položky!BE109</f>
        <v>0</v>
      </c>
    </row>
    <row r="21" spans="1:57" s="35" customFormat="1">
      <c r="A21" s="200" t="str">
        <f>Položky!B110</f>
        <v>771</v>
      </c>
      <c r="B21" s="115" t="str">
        <f>Položky!C110</f>
        <v>Podlahy z dlaždic a obklady</v>
      </c>
      <c r="C21" s="66"/>
      <c r="D21" s="116"/>
      <c r="E21" s="201">
        <f>Položky!BA119</f>
        <v>0</v>
      </c>
      <c r="F21" s="202">
        <f>Položky!BB119</f>
        <v>0</v>
      </c>
      <c r="G21" s="202">
        <f>Položky!BC119</f>
        <v>0</v>
      </c>
      <c r="H21" s="202">
        <f>Položky!BD119</f>
        <v>0</v>
      </c>
      <c r="I21" s="203">
        <f>Položky!BE119</f>
        <v>0</v>
      </c>
    </row>
    <row r="22" spans="1:57" s="35" customFormat="1">
      <c r="A22" s="200" t="str">
        <f>Položky!B120</f>
        <v>781</v>
      </c>
      <c r="B22" s="115" t="str">
        <f>Položky!C120</f>
        <v>Obklady keramické</v>
      </c>
      <c r="C22" s="66"/>
      <c r="D22" s="116"/>
      <c r="E22" s="201">
        <f>Položky!BA123</f>
        <v>0</v>
      </c>
      <c r="F22" s="202">
        <f>Položky!BB123</f>
        <v>0</v>
      </c>
      <c r="G22" s="202">
        <f>Položky!BC123</f>
        <v>0</v>
      </c>
      <c r="H22" s="202">
        <f>Položky!BD123</f>
        <v>0</v>
      </c>
      <c r="I22" s="203">
        <f>Položky!BE123</f>
        <v>0</v>
      </c>
    </row>
    <row r="23" spans="1:57" s="35" customFormat="1">
      <c r="A23" s="200" t="str">
        <f>Položky!B124</f>
        <v>783</v>
      </c>
      <c r="B23" s="115" t="str">
        <f>Položky!C124</f>
        <v>Nátěry</v>
      </c>
      <c r="C23" s="66"/>
      <c r="D23" s="116"/>
      <c r="E23" s="201">
        <f>Položky!BA130</f>
        <v>0</v>
      </c>
      <c r="F23" s="202">
        <f>Položky!BB130</f>
        <v>0</v>
      </c>
      <c r="G23" s="202">
        <f>Položky!BC130</f>
        <v>0</v>
      </c>
      <c r="H23" s="202">
        <f>Položky!BD130</f>
        <v>0</v>
      </c>
      <c r="I23" s="203">
        <f>Položky!BE130</f>
        <v>0</v>
      </c>
    </row>
    <row r="24" spans="1:57" s="35" customFormat="1">
      <c r="A24" s="200" t="str">
        <f>Položky!B131</f>
        <v>784</v>
      </c>
      <c r="B24" s="115" t="str">
        <f>Položky!C131</f>
        <v>Malby</v>
      </c>
      <c r="C24" s="66"/>
      <c r="D24" s="116"/>
      <c r="E24" s="201">
        <f>Položky!BA137</f>
        <v>0</v>
      </c>
      <c r="F24" s="202">
        <f>Položky!BB137</f>
        <v>0</v>
      </c>
      <c r="G24" s="202">
        <f>Položky!BC137</f>
        <v>0</v>
      </c>
      <c r="H24" s="202">
        <f>Položky!BD137</f>
        <v>0</v>
      </c>
      <c r="I24" s="203">
        <f>Položky!BE137</f>
        <v>0</v>
      </c>
    </row>
    <row r="25" spans="1:57" s="35" customFormat="1">
      <c r="A25" s="200" t="str">
        <f>Položky!B138</f>
        <v>M21</v>
      </c>
      <c r="B25" s="115" t="str">
        <f>Položky!C138</f>
        <v>Elektromontáže</v>
      </c>
      <c r="C25" s="66"/>
      <c r="D25" s="116"/>
      <c r="E25" s="201">
        <f>Položky!BA146</f>
        <v>0</v>
      </c>
      <c r="F25" s="202">
        <f>Položky!BB146</f>
        <v>0</v>
      </c>
      <c r="G25" s="202">
        <f>Položky!BC146</f>
        <v>0</v>
      </c>
      <c r="H25" s="202">
        <f>Položky!BD146</f>
        <v>0</v>
      </c>
      <c r="I25" s="203">
        <f>Položky!BE146</f>
        <v>0</v>
      </c>
    </row>
    <row r="26" spans="1:57" s="35" customFormat="1" ht="13.5" thickBot="1">
      <c r="A26" s="200" t="str">
        <f>Položky!B147</f>
        <v>D96</v>
      </c>
      <c r="B26" s="115" t="str">
        <f>Položky!C147</f>
        <v>Přesuny suti a vybouraných hmot</v>
      </c>
      <c r="C26" s="66"/>
      <c r="D26" s="116"/>
      <c r="E26" s="201">
        <f>Položky!BA156</f>
        <v>0</v>
      </c>
      <c r="F26" s="202">
        <f>Položky!BB156</f>
        <v>0</v>
      </c>
      <c r="G26" s="202">
        <f>Položky!BC156</f>
        <v>0</v>
      </c>
      <c r="H26" s="202">
        <f>Položky!BD156</f>
        <v>0</v>
      </c>
      <c r="I26" s="203">
        <f>Položky!BE156</f>
        <v>0</v>
      </c>
    </row>
    <row r="27" spans="1:57" s="123" customFormat="1" ht="13.5" thickBot="1">
      <c r="A27" s="117"/>
      <c r="B27" s="118" t="s">
        <v>57</v>
      </c>
      <c r="C27" s="118"/>
      <c r="D27" s="119"/>
      <c r="E27" s="120">
        <f>SUM(E7:E26)</f>
        <v>0</v>
      </c>
      <c r="F27" s="121">
        <f>SUM(F7:F26)</f>
        <v>0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>
      <c r="A29" s="107" t="s">
        <v>58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5" thickBot="1">
      <c r="A30" s="77"/>
      <c r="B30" s="77"/>
      <c r="C30" s="77"/>
      <c r="D30" s="77"/>
      <c r="E30" s="77"/>
      <c r="F30" s="77"/>
      <c r="G30" s="77"/>
      <c r="H30" s="77"/>
      <c r="I30" s="77"/>
    </row>
    <row r="31" spans="1:57">
      <c r="A31" s="71" t="s">
        <v>59</v>
      </c>
      <c r="B31" s="72"/>
      <c r="C31" s="72"/>
      <c r="D31" s="125"/>
      <c r="E31" s="126" t="s">
        <v>60</v>
      </c>
      <c r="F31" s="127" t="s">
        <v>61</v>
      </c>
      <c r="G31" s="128" t="s">
        <v>62</v>
      </c>
      <c r="H31" s="129"/>
      <c r="I31" s="130" t="s">
        <v>60</v>
      </c>
    </row>
    <row r="32" spans="1:57">
      <c r="A32" s="64" t="s">
        <v>305</v>
      </c>
      <c r="B32" s="55"/>
      <c r="C32" s="55"/>
      <c r="D32" s="131"/>
      <c r="E32" s="132"/>
      <c r="F32" s="133"/>
      <c r="G32" s="134">
        <f t="shared" ref="G32:G39" si="0">CHOOSE(BA32+1,HSV+PSV,HSV+PSV+Mont,HSV+PSV+Dodavka+Mont,HSV,PSV,Mont,Dodavka,Mont+Dodavka,0)</f>
        <v>0</v>
      </c>
      <c r="H32" s="135"/>
      <c r="I32" s="136">
        <f t="shared" ref="I32:I39" si="1">E32+F32*G32/100</f>
        <v>0</v>
      </c>
      <c r="BA32">
        <v>0</v>
      </c>
    </row>
    <row r="33" spans="1:53">
      <c r="A33" s="64" t="s">
        <v>306</v>
      </c>
      <c r="B33" s="55"/>
      <c r="C33" s="55"/>
      <c r="D33" s="131"/>
      <c r="E33" s="132"/>
      <c r="F33" s="133"/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>
      <c r="A34" s="64" t="s">
        <v>307</v>
      </c>
      <c r="B34" s="55"/>
      <c r="C34" s="55"/>
      <c r="D34" s="131"/>
      <c r="E34" s="132"/>
      <c r="F34" s="133"/>
      <c r="G34" s="134">
        <f t="shared" si="0"/>
        <v>0</v>
      </c>
      <c r="H34" s="135"/>
      <c r="I34" s="136">
        <f t="shared" si="1"/>
        <v>0</v>
      </c>
      <c r="BA34">
        <v>0</v>
      </c>
    </row>
    <row r="35" spans="1:53">
      <c r="A35" s="64" t="s">
        <v>308</v>
      </c>
      <c r="B35" s="55"/>
      <c r="C35" s="55"/>
      <c r="D35" s="131"/>
      <c r="E35" s="132"/>
      <c r="F35" s="133"/>
      <c r="G35" s="134">
        <f t="shared" si="0"/>
        <v>0</v>
      </c>
      <c r="H35" s="135"/>
      <c r="I35" s="136">
        <f t="shared" si="1"/>
        <v>0</v>
      </c>
      <c r="BA35">
        <v>0</v>
      </c>
    </row>
    <row r="36" spans="1:53">
      <c r="A36" s="64" t="s">
        <v>309</v>
      </c>
      <c r="B36" s="55"/>
      <c r="C36" s="55"/>
      <c r="D36" s="131"/>
      <c r="E36" s="132"/>
      <c r="F36" s="133"/>
      <c r="G36" s="134">
        <f t="shared" si="0"/>
        <v>0</v>
      </c>
      <c r="H36" s="135"/>
      <c r="I36" s="136">
        <f t="shared" si="1"/>
        <v>0</v>
      </c>
      <c r="BA36">
        <v>1</v>
      </c>
    </row>
    <row r="37" spans="1:53">
      <c r="A37" s="64" t="s">
        <v>310</v>
      </c>
      <c r="B37" s="55"/>
      <c r="C37" s="55"/>
      <c r="D37" s="131"/>
      <c r="E37" s="132"/>
      <c r="F37" s="133"/>
      <c r="G37" s="134">
        <f t="shared" si="0"/>
        <v>0</v>
      </c>
      <c r="H37" s="135"/>
      <c r="I37" s="136">
        <f t="shared" si="1"/>
        <v>0</v>
      </c>
      <c r="BA37">
        <v>1</v>
      </c>
    </row>
    <row r="38" spans="1:53">
      <c r="A38" s="64" t="s">
        <v>311</v>
      </c>
      <c r="B38" s="55"/>
      <c r="C38" s="55"/>
      <c r="D38" s="131"/>
      <c r="E38" s="132"/>
      <c r="F38" s="133"/>
      <c r="G38" s="134">
        <f t="shared" si="0"/>
        <v>0</v>
      </c>
      <c r="H38" s="135"/>
      <c r="I38" s="136">
        <f t="shared" si="1"/>
        <v>0</v>
      </c>
      <c r="BA38">
        <v>2</v>
      </c>
    </row>
    <row r="39" spans="1:53">
      <c r="A39" s="64" t="s">
        <v>312</v>
      </c>
      <c r="B39" s="55"/>
      <c r="C39" s="55"/>
      <c r="D39" s="131"/>
      <c r="E39" s="132"/>
      <c r="F39" s="133"/>
      <c r="G39" s="134">
        <f t="shared" si="0"/>
        <v>0</v>
      </c>
      <c r="H39" s="135"/>
      <c r="I39" s="136">
        <f t="shared" si="1"/>
        <v>0</v>
      </c>
      <c r="BA39">
        <v>2</v>
      </c>
    </row>
    <row r="40" spans="1:53" ht="13.5" thickBot="1">
      <c r="A40" s="137"/>
      <c r="B40" s="138" t="s">
        <v>63</v>
      </c>
      <c r="C40" s="139"/>
      <c r="D40" s="140"/>
      <c r="E40" s="141"/>
      <c r="F40" s="142"/>
      <c r="G40" s="142"/>
      <c r="H40" s="224">
        <f>SUM(I32:I39)</f>
        <v>0</v>
      </c>
      <c r="I40" s="225"/>
    </row>
    <row r="42" spans="1:53">
      <c r="B42" s="123"/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</sheetData>
  <sheetProtection password="887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9"/>
  <sheetViews>
    <sheetView showGridLines="0" showZeros="0" tabSelected="1" workbookViewId="0">
      <selection activeCell="F89" sqref="F8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8" t="s">
        <v>77</v>
      </c>
      <c r="B1" s="228"/>
      <c r="C1" s="228"/>
      <c r="D1" s="228"/>
      <c r="E1" s="228"/>
      <c r="F1" s="228"/>
      <c r="G1" s="22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a53 063 Rek.a rozdělení nebytových prostor v 1.PP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9" t="s">
        <v>50</v>
      </c>
      <c r="B4" s="220"/>
      <c r="C4" s="103" t="str">
        <f>CONCATENATE(cisloobjektu," ",nazevobjektu)</f>
        <v>D.1.1.01 Arch.stavební řešení</v>
      </c>
      <c r="D4" s="155"/>
      <c r="E4" s="230" t="str">
        <f>Rekapitulace!G2</f>
        <v>projektový</v>
      </c>
      <c r="F4" s="231"/>
      <c r="G4" s="23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85</v>
      </c>
      <c r="C8" s="173" t="s">
        <v>86</v>
      </c>
      <c r="D8" s="174" t="s">
        <v>87</v>
      </c>
      <c r="E8" s="175">
        <v>1</v>
      </c>
      <c r="F8" s="204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0.11842</v>
      </c>
    </row>
    <row r="9" spans="1:104">
      <c r="A9" s="171">
        <v>2</v>
      </c>
      <c r="B9" s="172" t="s">
        <v>88</v>
      </c>
      <c r="C9" s="173" t="s">
        <v>89</v>
      </c>
      <c r="D9" s="174" t="s">
        <v>87</v>
      </c>
      <c r="E9" s="175">
        <v>1</v>
      </c>
      <c r="F9" s="204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1.7260000000000001E-2</v>
      </c>
    </row>
    <row r="10" spans="1:104">
      <c r="A10" s="171">
        <v>3</v>
      </c>
      <c r="B10" s="172" t="s">
        <v>90</v>
      </c>
      <c r="C10" s="173" t="s">
        <v>91</v>
      </c>
      <c r="D10" s="174" t="s">
        <v>92</v>
      </c>
      <c r="E10" s="175">
        <v>4.6574999999999998</v>
      </c>
      <c r="F10" s="204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9.2030000000000001E-2</v>
      </c>
    </row>
    <row r="11" spans="1:104">
      <c r="A11" s="178"/>
      <c r="B11" s="180"/>
      <c r="C11" s="226" t="s">
        <v>93</v>
      </c>
      <c r="D11" s="227"/>
      <c r="E11" s="181">
        <v>3.105</v>
      </c>
      <c r="F11" s="182"/>
      <c r="G11" s="183"/>
      <c r="M11" s="179" t="s">
        <v>93</v>
      </c>
      <c r="O11" s="170"/>
    </row>
    <row r="12" spans="1:104">
      <c r="A12" s="178"/>
      <c r="B12" s="180"/>
      <c r="C12" s="226" t="s">
        <v>94</v>
      </c>
      <c r="D12" s="227"/>
      <c r="E12" s="181">
        <v>0.55249999999999999</v>
      </c>
      <c r="F12" s="182"/>
      <c r="G12" s="183"/>
      <c r="M12" s="179" t="s">
        <v>94</v>
      </c>
      <c r="O12" s="170"/>
    </row>
    <row r="13" spans="1:104">
      <c r="A13" s="178"/>
      <c r="B13" s="180"/>
      <c r="C13" s="226" t="s">
        <v>95</v>
      </c>
      <c r="D13" s="227"/>
      <c r="E13" s="181">
        <v>1</v>
      </c>
      <c r="F13" s="182"/>
      <c r="G13" s="183"/>
      <c r="M13" s="179" t="s">
        <v>95</v>
      </c>
      <c r="O13" s="170"/>
    </row>
    <row r="14" spans="1:104">
      <c r="A14" s="171">
        <v>4</v>
      </c>
      <c r="B14" s="172" t="s">
        <v>96</v>
      </c>
      <c r="C14" s="173" t="s">
        <v>97</v>
      </c>
      <c r="D14" s="174" t="s">
        <v>92</v>
      </c>
      <c r="E14" s="175">
        <v>4.4329999999999998</v>
      </c>
      <c r="F14" s="204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0.14137</v>
      </c>
    </row>
    <row r="15" spans="1:104">
      <c r="A15" s="178"/>
      <c r="B15" s="180"/>
      <c r="C15" s="226" t="s">
        <v>98</v>
      </c>
      <c r="D15" s="227"/>
      <c r="E15" s="181">
        <v>4.4329999999999998</v>
      </c>
      <c r="F15" s="182"/>
      <c r="G15" s="183"/>
      <c r="M15" s="179" t="s">
        <v>98</v>
      </c>
      <c r="O15" s="170"/>
    </row>
    <row r="16" spans="1:104">
      <c r="A16" s="171">
        <v>5</v>
      </c>
      <c r="B16" s="172" t="s">
        <v>99</v>
      </c>
      <c r="C16" s="173" t="s">
        <v>100</v>
      </c>
      <c r="D16" s="174" t="s">
        <v>101</v>
      </c>
      <c r="E16" s="175">
        <v>11.02</v>
      </c>
      <c r="F16" s="204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1.0200000000000001E-3</v>
      </c>
    </row>
    <row r="17" spans="1:104">
      <c r="A17" s="178"/>
      <c r="B17" s="180"/>
      <c r="C17" s="226" t="s">
        <v>102</v>
      </c>
      <c r="D17" s="227"/>
      <c r="E17" s="181">
        <v>11.02</v>
      </c>
      <c r="F17" s="182"/>
      <c r="G17" s="183"/>
      <c r="M17" s="179" t="s">
        <v>102</v>
      </c>
      <c r="O17" s="170"/>
    </row>
    <row r="18" spans="1:104" ht="22.5">
      <c r="A18" s="171">
        <v>6</v>
      </c>
      <c r="B18" s="172" t="s">
        <v>103</v>
      </c>
      <c r="C18" s="173" t="s">
        <v>104</v>
      </c>
      <c r="D18" s="174" t="s">
        <v>92</v>
      </c>
      <c r="E18" s="175">
        <v>0.96</v>
      </c>
      <c r="F18" s="204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0.14349999999999999</v>
      </c>
    </row>
    <row r="19" spans="1:104">
      <c r="A19" s="178"/>
      <c r="B19" s="180"/>
      <c r="C19" s="226" t="s">
        <v>105</v>
      </c>
      <c r="D19" s="227"/>
      <c r="E19" s="181">
        <v>0.96</v>
      </c>
      <c r="F19" s="182"/>
      <c r="G19" s="183"/>
      <c r="M19" s="179" t="s">
        <v>105</v>
      </c>
      <c r="O19" s="170"/>
    </row>
    <row r="20" spans="1:104">
      <c r="A20" s="184"/>
      <c r="B20" s="185" t="s">
        <v>75</v>
      </c>
      <c r="C20" s="186" t="str">
        <f>CONCATENATE(B7," ",C7)</f>
        <v>3 Svislé a kompletní konstrukce</v>
      </c>
      <c r="D20" s="187"/>
      <c r="E20" s="188"/>
      <c r="F20" s="189"/>
      <c r="G20" s="190">
        <f>SUM(G7:G19)</f>
        <v>0</v>
      </c>
      <c r="O20" s="170">
        <v>4</v>
      </c>
      <c r="BA20" s="191">
        <f>SUM(BA7:BA19)</f>
        <v>0</v>
      </c>
      <c r="BB20" s="191">
        <f>SUM(BB7:BB19)</f>
        <v>0</v>
      </c>
      <c r="BC20" s="191">
        <f>SUM(BC7:BC19)</f>
        <v>0</v>
      </c>
      <c r="BD20" s="191">
        <f>SUM(BD7:BD19)</f>
        <v>0</v>
      </c>
      <c r="BE20" s="191">
        <f>SUM(BE7:BE19)</f>
        <v>0</v>
      </c>
    </row>
    <row r="21" spans="1:104">
      <c r="A21" s="163" t="s">
        <v>72</v>
      </c>
      <c r="B21" s="164" t="s">
        <v>106</v>
      </c>
      <c r="C21" s="165" t="s">
        <v>107</v>
      </c>
      <c r="D21" s="166"/>
      <c r="E21" s="167"/>
      <c r="F21" s="167"/>
      <c r="G21" s="168"/>
      <c r="H21" s="169"/>
      <c r="I21" s="169"/>
      <c r="O21" s="170">
        <v>1</v>
      </c>
    </row>
    <row r="22" spans="1:104" ht="22.5">
      <c r="A22" s="171">
        <v>7</v>
      </c>
      <c r="B22" s="172" t="s">
        <v>108</v>
      </c>
      <c r="C22" s="173" t="s">
        <v>109</v>
      </c>
      <c r="D22" s="174" t="s">
        <v>87</v>
      </c>
      <c r="E22" s="175">
        <v>5</v>
      </c>
      <c r="F22" s="204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3.7810000000000003E-2</v>
      </c>
    </row>
    <row r="23" spans="1:104">
      <c r="A23" s="178"/>
      <c r="B23" s="180"/>
      <c r="C23" s="226" t="s">
        <v>110</v>
      </c>
      <c r="D23" s="227"/>
      <c r="E23" s="181">
        <v>5</v>
      </c>
      <c r="F23" s="182"/>
      <c r="G23" s="183"/>
      <c r="M23" s="179" t="s">
        <v>110</v>
      </c>
      <c r="O23" s="170"/>
    </row>
    <row r="24" spans="1:104">
      <c r="A24" s="171">
        <v>8</v>
      </c>
      <c r="B24" s="172" t="s">
        <v>111</v>
      </c>
      <c r="C24" s="173" t="s">
        <v>112</v>
      </c>
      <c r="D24" s="174" t="s">
        <v>101</v>
      </c>
      <c r="E24" s="175">
        <v>31</v>
      </c>
      <c r="F24" s="204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8.4899999999999993E-3</v>
      </c>
    </row>
    <row r="25" spans="1:104">
      <c r="A25" s="171">
        <v>9</v>
      </c>
      <c r="B25" s="172" t="s">
        <v>113</v>
      </c>
      <c r="C25" s="173" t="s">
        <v>114</v>
      </c>
      <c r="D25" s="174" t="s">
        <v>101</v>
      </c>
      <c r="E25" s="175">
        <v>5</v>
      </c>
      <c r="F25" s="204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1.7330000000000002E-2</v>
      </c>
    </row>
    <row r="26" spans="1:104">
      <c r="A26" s="171">
        <v>10</v>
      </c>
      <c r="B26" s="172" t="s">
        <v>115</v>
      </c>
      <c r="C26" s="173" t="s">
        <v>116</v>
      </c>
      <c r="D26" s="174" t="s">
        <v>101</v>
      </c>
      <c r="E26" s="175">
        <v>9</v>
      </c>
      <c r="F26" s="204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3.7130000000000003E-2</v>
      </c>
    </row>
    <row r="27" spans="1:104">
      <c r="A27" s="171">
        <v>11</v>
      </c>
      <c r="B27" s="172" t="s">
        <v>117</v>
      </c>
      <c r="C27" s="173" t="s">
        <v>118</v>
      </c>
      <c r="D27" s="174" t="s">
        <v>92</v>
      </c>
      <c r="E27" s="175">
        <v>31.3933</v>
      </c>
      <c r="F27" s="204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4.7660000000000001E-2</v>
      </c>
    </row>
    <row r="28" spans="1:104">
      <c r="A28" s="178"/>
      <c r="B28" s="180"/>
      <c r="C28" s="226" t="s">
        <v>119</v>
      </c>
      <c r="D28" s="227"/>
      <c r="E28" s="181">
        <v>10.6183</v>
      </c>
      <c r="F28" s="182"/>
      <c r="G28" s="183"/>
      <c r="M28" s="179" t="s">
        <v>119</v>
      </c>
      <c r="O28" s="170"/>
    </row>
    <row r="29" spans="1:104">
      <c r="A29" s="178"/>
      <c r="B29" s="180"/>
      <c r="C29" s="226" t="s">
        <v>120</v>
      </c>
      <c r="D29" s="227"/>
      <c r="E29" s="181">
        <v>1</v>
      </c>
      <c r="F29" s="182"/>
      <c r="G29" s="183"/>
      <c r="M29" s="179" t="s">
        <v>120</v>
      </c>
      <c r="O29" s="170"/>
    </row>
    <row r="30" spans="1:104">
      <c r="A30" s="178"/>
      <c r="B30" s="180"/>
      <c r="C30" s="226" t="s">
        <v>121</v>
      </c>
      <c r="D30" s="227"/>
      <c r="E30" s="181">
        <v>0.55249999999999999</v>
      </c>
      <c r="F30" s="182"/>
      <c r="G30" s="183"/>
      <c r="M30" s="179" t="s">
        <v>121</v>
      </c>
      <c r="O30" s="170"/>
    </row>
    <row r="31" spans="1:104">
      <c r="A31" s="178"/>
      <c r="B31" s="180"/>
      <c r="C31" s="226" t="s">
        <v>122</v>
      </c>
      <c r="D31" s="227"/>
      <c r="E31" s="181">
        <v>1.04</v>
      </c>
      <c r="F31" s="182"/>
      <c r="G31" s="183"/>
      <c r="M31" s="179" t="s">
        <v>122</v>
      </c>
      <c r="O31" s="170"/>
    </row>
    <row r="32" spans="1:104">
      <c r="A32" s="178"/>
      <c r="B32" s="180"/>
      <c r="C32" s="226" t="s">
        <v>123</v>
      </c>
      <c r="D32" s="227"/>
      <c r="E32" s="181">
        <v>18.182500000000001</v>
      </c>
      <c r="F32" s="182"/>
      <c r="G32" s="183"/>
      <c r="M32" s="179" t="s">
        <v>123</v>
      </c>
      <c r="O32" s="170"/>
    </row>
    <row r="33" spans="1:104" ht="22.5">
      <c r="A33" s="171">
        <v>12</v>
      </c>
      <c r="B33" s="172" t="s">
        <v>124</v>
      </c>
      <c r="C33" s="173" t="s">
        <v>125</v>
      </c>
      <c r="D33" s="174" t="s">
        <v>92</v>
      </c>
      <c r="E33" s="175">
        <v>0.35</v>
      </c>
      <c r="F33" s="204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3.3709999999999997E-2</v>
      </c>
    </row>
    <row r="34" spans="1:104">
      <c r="A34" s="178"/>
      <c r="B34" s="180"/>
      <c r="C34" s="226" t="s">
        <v>126</v>
      </c>
      <c r="D34" s="227"/>
      <c r="E34" s="181">
        <v>0.35</v>
      </c>
      <c r="F34" s="182"/>
      <c r="G34" s="183"/>
      <c r="M34" s="179" t="s">
        <v>126</v>
      </c>
      <c r="O34" s="170"/>
    </row>
    <row r="35" spans="1:104">
      <c r="A35" s="184"/>
      <c r="B35" s="185" t="s">
        <v>75</v>
      </c>
      <c r="C35" s="186" t="str">
        <f>CONCATENATE(B21," ",C21)</f>
        <v>61 Upravy povrchů vnitřní</v>
      </c>
      <c r="D35" s="187"/>
      <c r="E35" s="188"/>
      <c r="F35" s="189"/>
      <c r="G35" s="190">
        <f>SUM(G21:G34)</f>
        <v>0</v>
      </c>
      <c r="O35" s="170">
        <v>4</v>
      </c>
      <c r="BA35" s="191">
        <f>SUM(BA21:BA34)</f>
        <v>0</v>
      </c>
      <c r="BB35" s="191">
        <f>SUM(BB21:BB34)</f>
        <v>0</v>
      </c>
      <c r="BC35" s="191">
        <f>SUM(BC21:BC34)</f>
        <v>0</v>
      </c>
      <c r="BD35" s="191">
        <f>SUM(BD21:BD34)</f>
        <v>0</v>
      </c>
      <c r="BE35" s="191">
        <f>SUM(BE21:BE34)</f>
        <v>0</v>
      </c>
    </row>
    <row r="36" spans="1:104">
      <c r="A36" s="163" t="s">
        <v>72</v>
      </c>
      <c r="B36" s="164" t="s">
        <v>127</v>
      </c>
      <c r="C36" s="165" t="s">
        <v>128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13</v>
      </c>
      <c r="B37" s="172" t="s">
        <v>129</v>
      </c>
      <c r="C37" s="173" t="s">
        <v>130</v>
      </c>
      <c r="D37" s="174" t="s">
        <v>92</v>
      </c>
      <c r="E37" s="175">
        <v>0.11</v>
      </c>
      <c r="F37" s="204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7.4260000000000007E-2</v>
      </c>
    </row>
    <row r="38" spans="1:104">
      <c r="A38" s="178"/>
      <c r="B38" s="180"/>
      <c r="C38" s="226" t="s">
        <v>131</v>
      </c>
      <c r="D38" s="227"/>
      <c r="E38" s="181">
        <v>0.11</v>
      </c>
      <c r="F38" s="182"/>
      <c r="G38" s="183"/>
      <c r="M38" s="179" t="s">
        <v>131</v>
      </c>
      <c r="O38" s="170"/>
    </row>
    <row r="39" spans="1:104">
      <c r="A39" s="184"/>
      <c r="B39" s="185" t="s">
        <v>75</v>
      </c>
      <c r="C39" s="186" t="str">
        <f>CONCATENATE(B36," ",C36)</f>
        <v>63 Podlahy a podlahové konstrukce</v>
      </c>
      <c r="D39" s="187"/>
      <c r="E39" s="188"/>
      <c r="F39" s="189"/>
      <c r="G39" s="190">
        <f>SUM(G36:G38)</f>
        <v>0</v>
      </c>
      <c r="O39" s="170">
        <v>4</v>
      </c>
      <c r="BA39" s="191">
        <f>SUM(BA36:BA38)</f>
        <v>0</v>
      </c>
      <c r="BB39" s="191">
        <f>SUM(BB36:BB38)</f>
        <v>0</v>
      </c>
      <c r="BC39" s="191">
        <f>SUM(BC36:BC38)</f>
        <v>0</v>
      </c>
      <c r="BD39" s="191">
        <f>SUM(BD36:BD38)</f>
        <v>0</v>
      </c>
      <c r="BE39" s="191">
        <f>SUM(BE36:BE38)</f>
        <v>0</v>
      </c>
    </row>
    <row r="40" spans="1:104">
      <c r="A40" s="163" t="s">
        <v>72</v>
      </c>
      <c r="B40" s="164" t="s">
        <v>132</v>
      </c>
      <c r="C40" s="165" t="s">
        <v>133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>
      <c r="A41" s="171">
        <v>14</v>
      </c>
      <c r="B41" s="172" t="s">
        <v>134</v>
      </c>
      <c r="C41" s="173" t="s">
        <v>135</v>
      </c>
      <c r="D41" s="174" t="s">
        <v>87</v>
      </c>
      <c r="E41" s="175">
        <v>1</v>
      </c>
      <c r="F41" s="204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3.0550000000000001E-2</v>
      </c>
    </row>
    <row r="42" spans="1:104" ht="22.5">
      <c r="A42" s="171">
        <v>15</v>
      </c>
      <c r="B42" s="172" t="s">
        <v>136</v>
      </c>
      <c r="C42" s="173" t="s">
        <v>137</v>
      </c>
      <c r="D42" s="174" t="s">
        <v>87</v>
      </c>
      <c r="E42" s="175">
        <v>1</v>
      </c>
      <c r="F42" s="204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2.8969999999999999E-2</v>
      </c>
    </row>
    <row r="43" spans="1:104">
      <c r="A43" s="184"/>
      <c r="B43" s="185" t="s">
        <v>75</v>
      </c>
      <c r="C43" s="186" t="str">
        <f>CONCATENATE(B40," ",C40)</f>
        <v>64 Výplně otvorů</v>
      </c>
      <c r="D43" s="187"/>
      <c r="E43" s="188"/>
      <c r="F43" s="189"/>
      <c r="G43" s="190">
        <f>SUM(G40:G42)</f>
        <v>0</v>
      </c>
      <c r="O43" s="170">
        <v>4</v>
      </c>
      <c r="BA43" s="191">
        <f>SUM(BA40:BA42)</f>
        <v>0</v>
      </c>
      <c r="BB43" s="191">
        <f>SUM(BB40:BB42)</f>
        <v>0</v>
      </c>
      <c r="BC43" s="191">
        <f>SUM(BC40:BC42)</f>
        <v>0</v>
      </c>
      <c r="BD43" s="191">
        <f>SUM(BD40:BD42)</f>
        <v>0</v>
      </c>
      <c r="BE43" s="191">
        <f>SUM(BE40:BE42)</f>
        <v>0</v>
      </c>
    </row>
    <row r="44" spans="1:104">
      <c r="A44" s="163" t="s">
        <v>72</v>
      </c>
      <c r="B44" s="164" t="s">
        <v>138</v>
      </c>
      <c r="C44" s="165" t="s">
        <v>139</v>
      </c>
      <c r="D44" s="166"/>
      <c r="E44" s="167"/>
      <c r="F44" s="167"/>
      <c r="G44" s="168"/>
      <c r="H44" s="169"/>
      <c r="I44" s="169"/>
      <c r="O44" s="170">
        <v>1</v>
      </c>
    </row>
    <row r="45" spans="1:104">
      <c r="A45" s="171">
        <v>16</v>
      </c>
      <c r="B45" s="172" t="s">
        <v>140</v>
      </c>
      <c r="C45" s="173" t="s">
        <v>141</v>
      </c>
      <c r="D45" s="174" t="s">
        <v>92</v>
      </c>
      <c r="E45" s="175">
        <v>15</v>
      </c>
      <c r="F45" s="204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1.58E-3</v>
      </c>
    </row>
    <row r="46" spans="1:104">
      <c r="A46" s="184"/>
      <c r="B46" s="185" t="s">
        <v>75</v>
      </c>
      <c r="C46" s="186" t="str">
        <f>CONCATENATE(B44," ",C44)</f>
        <v>94 Lešení a stavební výtahy</v>
      </c>
      <c r="D46" s="187"/>
      <c r="E46" s="188"/>
      <c r="F46" s="189"/>
      <c r="G46" s="190">
        <f>SUM(G44:G45)</f>
        <v>0</v>
      </c>
      <c r="O46" s="170">
        <v>4</v>
      </c>
      <c r="BA46" s="191">
        <f>SUM(BA44:BA45)</f>
        <v>0</v>
      </c>
      <c r="BB46" s="191">
        <f>SUM(BB44:BB45)</f>
        <v>0</v>
      </c>
      <c r="BC46" s="191">
        <f>SUM(BC44:BC45)</f>
        <v>0</v>
      </c>
      <c r="BD46" s="191">
        <f>SUM(BD44:BD45)</f>
        <v>0</v>
      </c>
      <c r="BE46" s="191">
        <f>SUM(BE44:BE45)</f>
        <v>0</v>
      </c>
    </row>
    <row r="47" spans="1:104">
      <c r="A47" s="163" t="s">
        <v>72</v>
      </c>
      <c r="B47" s="164" t="s">
        <v>142</v>
      </c>
      <c r="C47" s="165" t="s">
        <v>143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17</v>
      </c>
      <c r="B48" s="172" t="s">
        <v>144</v>
      </c>
      <c r="C48" s="173" t="s">
        <v>145</v>
      </c>
      <c r="D48" s="174" t="s">
        <v>92</v>
      </c>
      <c r="E48" s="175">
        <v>80</v>
      </c>
      <c r="F48" s="204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4.0000000000000003E-5</v>
      </c>
    </row>
    <row r="49" spans="1:104">
      <c r="A49" s="171">
        <v>18</v>
      </c>
      <c r="B49" s="172" t="s">
        <v>146</v>
      </c>
      <c r="C49" s="173" t="s">
        <v>147</v>
      </c>
      <c r="D49" s="174" t="s">
        <v>101</v>
      </c>
      <c r="E49" s="175">
        <v>3.5</v>
      </c>
      <c r="F49" s="204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1.6240000000000001E-2</v>
      </c>
    </row>
    <row r="50" spans="1:104">
      <c r="A50" s="184"/>
      <c r="B50" s="185" t="s">
        <v>75</v>
      </c>
      <c r="C50" s="186" t="str">
        <f>CONCATENATE(B47," ",C47)</f>
        <v>95 Dokončovací konstrukce na pozemních stavbách</v>
      </c>
      <c r="D50" s="187"/>
      <c r="E50" s="188"/>
      <c r="F50" s="189"/>
      <c r="G50" s="190">
        <f>SUM(G47:G49)</f>
        <v>0</v>
      </c>
      <c r="O50" s="170">
        <v>4</v>
      </c>
      <c r="BA50" s="191">
        <f>SUM(BA47:BA49)</f>
        <v>0</v>
      </c>
      <c r="BB50" s="191">
        <f>SUM(BB47:BB49)</f>
        <v>0</v>
      </c>
      <c r="BC50" s="191">
        <f>SUM(BC47:BC49)</f>
        <v>0</v>
      </c>
      <c r="BD50" s="191">
        <f>SUM(BD47:BD49)</f>
        <v>0</v>
      </c>
      <c r="BE50" s="191">
        <f>SUM(BE47:BE49)</f>
        <v>0</v>
      </c>
    </row>
    <row r="51" spans="1:104">
      <c r="A51" s="163" t="s">
        <v>72</v>
      </c>
      <c r="B51" s="164" t="s">
        <v>148</v>
      </c>
      <c r="C51" s="165" t="s">
        <v>149</v>
      </c>
      <c r="D51" s="166"/>
      <c r="E51" s="167"/>
      <c r="F51" s="167"/>
      <c r="G51" s="168"/>
      <c r="H51" s="169"/>
      <c r="I51" s="169"/>
      <c r="O51" s="170">
        <v>1</v>
      </c>
    </row>
    <row r="52" spans="1:104" ht="22.5">
      <c r="A52" s="171">
        <v>19</v>
      </c>
      <c r="B52" s="172" t="s">
        <v>150</v>
      </c>
      <c r="C52" s="173" t="s">
        <v>151</v>
      </c>
      <c r="D52" s="174" t="s">
        <v>152</v>
      </c>
      <c r="E52" s="175">
        <v>0.33</v>
      </c>
      <c r="F52" s="204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>
      <c r="A53" s="178"/>
      <c r="B53" s="180"/>
      <c r="C53" s="226" t="s">
        <v>153</v>
      </c>
      <c r="D53" s="227"/>
      <c r="E53" s="181">
        <v>0.33</v>
      </c>
      <c r="F53" s="182"/>
      <c r="G53" s="183"/>
      <c r="M53" s="179" t="s">
        <v>153</v>
      </c>
      <c r="O53" s="170"/>
    </row>
    <row r="54" spans="1:104" ht="22.5">
      <c r="A54" s="171">
        <v>20</v>
      </c>
      <c r="B54" s="172" t="s">
        <v>154</v>
      </c>
      <c r="C54" s="173" t="s">
        <v>155</v>
      </c>
      <c r="D54" s="174" t="s">
        <v>92</v>
      </c>
      <c r="E54" s="175">
        <v>3.4</v>
      </c>
      <c r="F54" s="204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>
      <c r="A55" s="178"/>
      <c r="B55" s="180"/>
      <c r="C55" s="226" t="s">
        <v>156</v>
      </c>
      <c r="D55" s="227"/>
      <c r="E55" s="181">
        <v>3.4</v>
      </c>
      <c r="F55" s="182"/>
      <c r="G55" s="183"/>
      <c r="M55" s="179" t="s">
        <v>156</v>
      </c>
      <c r="O55" s="170"/>
    </row>
    <row r="56" spans="1:104" ht="22.5">
      <c r="A56" s="171">
        <v>21</v>
      </c>
      <c r="B56" s="172" t="s">
        <v>157</v>
      </c>
      <c r="C56" s="173" t="s">
        <v>158</v>
      </c>
      <c r="D56" s="174" t="s">
        <v>87</v>
      </c>
      <c r="E56" s="175">
        <v>1</v>
      </c>
      <c r="F56" s="204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>
      <c r="A57" s="171">
        <v>22</v>
      </c>
      <c r="B57" s="172" t="s">
        <v>159</v>
      </c>
      <c r="C57" s="173" t="s">
        <v>160</v>
      </c>
      <c r="D57" s="174" t="s">
        <v>87</v>
      </c>
      <c r="E57" s="175">
        <v>2</v>
      </c>
      <c r="F57" s="204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>
      <c r="A58" s="171">
        <v>23</v>
      </c>
      <c r="B58" s="172" t="s">
        <v>161</v>
      </c>
      <c r="C58" s="173" t="s">
        <v>162</v>
      </c>
      <c r="D58" s="174" t="s">
        <v>92</v>
      </c>
      <c r="E58" s="175">
        <v>0.2112</v>
      </c>
      <c r="F58" s="204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2.1900000000000001E-3</v>
      </c>
    </row>
    <row r="59" spans="1:104">
      <c r="A59" s="178"/>
      <c r="B59" s="180"/>
      <c r="C59" s="226" t="s">
        <v>163</v>
      </c>
      <c r="D59" s="227"/>
      <c r="E59" s="181">
        <v>0.2112</v>
      </c>
      <c r="F59" s="182"/>
      <c r="G59" s="183"/>
      <c r="M59" s="179" t="s">
        <v>163</v>
      </c>
      <c r="O59" s="170"/>
    </row>
    <row r="60" spans="1:104">
      <c r="A60" s="171">
        <v>24</v>
      </c>
      <c r="B60" s="172" t="s">
        <v>164</v>
      </c>
      <c r="C60" s="173" t="s">
        <v>165</v>
      </c>
      <c r="D60" s="174" t="s">
        <v>92</v>
      </c>
      <c r="E60" s="175">
        <v>1.4</v>
      </c>
      <c r="F60" s="204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1.17E-3</v>
      </c>
    </row>
    <row r="61" spans="1:104">
      <c r="A61" s="178"/>
      <c r="B61" s="180"/>
      <c r="C61" s="226" t="s">
        <v>166</v>
      </c>
      <c r="D61" s="227"/>
      <c r="E61" s="181">
        <v>1.4</v>
      </c>
      <c r="F61" s="182"/>
      <c r="G61" s="183"/>
      <c r="M61" s="179" t="s">
        <v>166</v>
      </c>
      <c r="O61" s="170"/>
    </row>
    <row r="62" spans="1:104">
      <c r="A62" s="184"/>
      <c r="B62" s="185" t="s">
        <v>75</v>
      </c>
      <c r="C62" s="186" t="str">
        <f>CONCATENATE(B51," ",C51)</f>
        <v>96 Bourání konstrukcí</v>
      </c>
      <c r="D62" s="187"/>
      <c r="E62" s="188"/>
      <c r="F62" s="189"/>
      <c r="G62" s="190">
        <f>SUM(G51:G61)</f>
        <v>0</v>
      </c>
      <c r="O62" s="170">
        <v>4</v>
      </c>
      <c r="BA62" s="191">
        <f>SUM(BA51:BA61)</f>
        <v>0</v>
      </c>
      <c r="BB62" s="191">
        <f>SUM(BB51:BB61)</f>
        <v>0</v>
      </c>
      <c r="BC62" s="191">
        <f>SUM(BC51:BC61)</f>
        <v>0</v>
      </c>
      <c r="BD62" s="191">
        <f>SUM(BD51:BD61)</f>
        <v>0</v>
      </c>
      <c r="BE62" s="191">
        <f>SUM(BE51:BE61)</f>
        <v>0</v>
      </c>
    </row>
    <row r="63" spans="1:104">
      <c r="A63" s="163" t="s">
        <v>72</v>
      </c>
      <c r="B63" s="164" t="s">
        <v>167</v>
      </c>
      <c r="C63" s="165" t="s">
        <v>168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25</v>
      </c>
      <c r="B64" s="172" t="s">
        <v>169</v>
      </c>
      <c r="C64" s="173" t="s">
        <v>170</v>
      </c>
      <c r="D64" s="174" t="s">
        <v>87</v>
      </c>
      <c r="E64" s="175">
        <v>2</v>
      </c>
      <c r="F64" s="204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3.4000000000000002E-4</v>
      </c>
    </row>
    <row r="65" spans="1:104">
      <c r="A65" s="178"/>
      <c r="B65" s="180"/>
      <c r="C65" s="226" t="s">
        <v>171</v>
      </c>
      <c r="D65" s="227"/>
      <c r="E65" s="181">
        <v>2</v>
      </c>
      <c r="F65" s="182"/>
      <c r="G65" s="183"/>
      <c r="M65" s="179" t="s">
        <v>171</v>
      </c>
      <c r="O65" s="170"/>
    </row>
    <row r="66" spans="1:104">
      <c r="A66" s="171">
        <v>26</v>
      </c>
      <c r="B66" s="172" t="s">
        <v>172</v>
      </c>
      <c r="C66" s="173" t="s">
        <v>173</v>
      </c>
      <c r="D66" s="174" t="s">
        <v>152</v>
      </c>
      <c r="E66" s="175">
        <v>9.6000000000000002E-2</v>
      </c>
      <c r="F66" s="204">
        <v>0</v>
      </c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1.39E-3</v>
      </c>
    </row>
    <row r="67" spans="1:104">
      <c r="A67" s="178"/>
      <c r="B67" s="180"/>
      <c r="C67" s="226" t="s">
        <v>174</v>
      </c>
      <c r="D67" s="227"/>
      <c r="E67" s="181">
        <v>9.6000000000000002E-2</v>
      </c>
      <c r="F67" s="182"/>
      <c r="G67" s="183"/>
      <c r="M67" s="179" t="s">
        <v>174</v>
      </c>
      <c r="O67" s="170"/>
    </row>
    <row r="68" spans="1:104">
      <c r="A68" s="171">
        <v>27</v>
      </c>
      <c r="B68" s="172" t="s">
        <v>175</v>
      </c>
      <c r="C68" s="173" t="s">
        <v>176</v>
      </c>
      <c r="D68" s="174" t="s">
        <v>92</v>
      </c>
      <c r="E68" s="175">
        <v>7.35</v>
      </c>
      <c r="F68" s="204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>
      <c r="A69" s="178"/>
      <c r="B69" s="180"/>
      <c r="C69" s="226" t="s">
        <v>177</v>
      </c>
      <c r="D69" s="227"/>
      <c r="E69" s="181">
        <v>7.35</v>
      </c>
      <c r="F69" s="182"/>
      <c r="G69" s="183"/>
      <c r="M69" s="179" t="s">
        <v>177</v>
      </c>
      <c r="O69" s="170"/>
    </row>
    <row r="70" spans="1:104">
      <c r="A70" s="184"/>
      <c r="B70" s="185" t="s">
        <v>75</v>
      </c>
      <c r="C70" s="186" t="str">
        <f>CONCATENATE(B63," ",C63)</f>
        <v>97 Prorážení otvorů</v>
      </c>
      <c r="D70" s="187"/>
      <c r="E70" s="188"/>
      <c r="F70" s="189"/>
      <c r="G70" s="190">
        <f>SUM(G63:G69)</f>
        <v>0</v>
      </c>
      <c r="O70" s="170">
        <v>4</v>
      </c>
      <c r="BA70" s="191">
        <f>SUM(BA63:BA69)</f>
        <v>0</v>
      </c>
      <c r="BB70" s="191">
        <f>SUM(BB63:BB69)</f>
        <v>0</v>
      </c>
      <c r="BC70" s="191">
        <f>SUM(BC63:BC69)</f>
        <v>0</v>
      </c>
      <c r="BD70" s="191">
        <f>SUM(BD63:BD69)</f>
        <v>0</v>
      </c>
      <c r="BE70" s="191">
        <f>SUM(BE63:BE69)</f>
        <v>0</v>
      </c>
    </row>
    <row r="71" spans="1:104">
      <c r="A71" s="163" t="s">
        <v>72</v>
      </c>
      <c r="B71" s="164" t="s">
        <v>178</v>
      </c>
      <c r="C71" s="165" t="s">
        <v>179</v>
      </c>
      <c r="D71" s="166"/>
      <c r="E71" s="167"/>
      <c r="F71" s="167"/>
      <c r="G71" s="168"/>
      <c r="H71" s="169"/>
      <c r="I71" s="169"/>
      <c r="O71" s="170">
        <v>1</v>
      </c>
    </row>
    <row r="72" spans="1:104">
      <c r="A72" s="171">
        <v>28</v>
      </c>
      <c r="B72" s="172" t="s">
        <v>180</v>
      </c>
      <c r="C72" s="173" t="s">
        <v>181</v>
      </c>
      <c r="D72" s="174" t="s">
        <v>182</v>
      </c>
      <c r="E72" s="175">
        <v>3.8754090809999999</v>
      </c>
      <c r="F72" s="204">
        <v>0</v>
      </c>
      <c r="G72" s="176">
        <f>E72*F72</f>
        <v>0</v>
      </c>
      <c r="O72" s="170">
        <v>2</v>
      </c>
      <c r="AA72" s="146">
        <v>7</v>
      </c>
      <c r="AB72" s="146">
        <v>1</v>
      </c>
      <c r="AC72" s="146">
        <v>2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7</v>
      </c>
      <c r="CB72" s="177">
        <v>1</v>
      </c>
      <c r="CZ72" s="146">
        <v>0</v>
      </c>
    </row>
    <row r="73" spans="1:104">
      <c r="A73" s="184"/>
      <c r="B73" s="185" t="s">
        <v>75</v>
      </c>
      <c r="C73" s="186" t="str">
        <f>CONCATENATE(B71," ",C71)</f>
        <v>99 Staveništní přesun hmot</v>
      </c>
      <c r="D73" s="187"/>
      <c r="E73" s="188"/>
      <c r="F73" s="189"/>
      <c r="G73" s="190">
        <f>SUM(G71:G72)</f>
        <v>0</v>
      </c>
      <c r="O73" s="170">
        <v>4</v>
      </c>
      <c r="BA73" s="191">
        <f>SUM(BA71:BA72)</f>
        <v>0</v>
      </c>
      <c r="BB73" s="191">
        <f>SUM(BB71:BB72)</f>
        <v>0</v>
      </c>
      <c r="BC73" s="191">
        <f>SUM(BC71:BC72)</f>
        <v>0</v>
      </c>
      <c r="BD73" s="191">
        <f>SUM(BD71:BD72)</f>
        <v>0</v>
      </c>
      <c r="BE73" s="191">
        <f>SUM(BE71:BE72)</f>
        <v>0</v>
      </c>
    </row>
    <row r="74" spans="1:104">
      <c r="A74" s="163" t="s">
        <v>72</v>
      </c>
      <c r="B74" s="164" t="s">
        <v>183</v>
      </c>
      <c r="C74" s="165" t="s">
        <v>184</v>
      </c>
      <c r="D74" s="166"/>
      <c r="E74" s="167"/>
      <c r="F74" s="167"/>
      <c r="G74" s="168"/>
      <c r="H74" s="169"/>
      <c r="I74" s="169"/>
      <c r="O74" s="170">
        <v>1</v>
      </c>
    </row>
    <row r="75" spans="1:104" ht="22.5">
      <c r="A75" s="171">
        <v>29</v>
      </c>
      <c r="B75" s="172" t="s">
        <v>185</v>
      </c>
      <c r="C75" s="173" t="s">
        <v>186</v>
      </c>
      <c r="D75" s="174" t="s">
        <v>187</v>
      </c>
      <c r="E75" s="175">
        <v>1</v>
      </c>
      <c r="F75" s="204">
        <v>0</v>
      </c>
      <c r="G75" s="176">
        <f>E75*F75</f>
        <v>0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7</v>
      </c>
      <c r="CZ75" s="146">
        <v>0</v>
      </c>
    </row>
    <row r="76" spans="1:104">
      <c r="A76" s="184"/>
      <c r="B76" s="185" t="s">
        <v>75</v>
      </c>
      <c r="C76" s="186" t="str">
        <f>CONCATENATE(B74," ",C74)</f>
        <v>720 Zdravotechnická instalace</v>
      </c>
      <c r="D76" s="187"/>
      <c r="E76" s="188"/>
      <c r="F76" s="189"/>
      <c r="G76" s="190">
        <f>SUM(G74:G75)</f>
        <v>0</v>
      </c>
      <c r="O76" s="170">
        <v>4</v>
      </c>
      <c r="BA76" s="191">
        <f>SUM(BA74:BA75)</f>
        <v>0</v>
      </c>
      <c r="BB76" s="191">
        <f>SUM(BB74:BB75)</f>
        <v>0</v>
      </c>
      <c r="BC76" s="191">
        <f>SUM(BC74:BC75)</f>
        <v>0</v>
      </c>
      <c r="BD76" s="191">
        <f>SUM(BD74:BD75)</f>
        <v>0</v>
      </c>
      <c r="BE76" s="191">
        <f>SUM(BE74:BE75)</f>
        <v>0</v>
      </c>
    </row>
    <row r="77" spans="1:104">
      <c r="A77" s="163" t="s">
        <v>72</v>
      </c>
      <c r="B77" s="164" t="s">
        <v>188</v>
      </c>
      <c r="C77" s="165" t="s">
        <v>189</v>
      </c>
      <c r="D77" s="166"/>
      <c r="E77" s="167"/>
      <c r="F77" s="167"/>
      <c r="G77" s="168"/>
      <c r="H77" s="169"/>
      <c r="I77" s="169"/>
      <c r="O77" s="170">
        <v>1</v>
      </c>
    </row>
    <row r="78" spans="1:104">
      <c r="A78" s="171">
        <v>30</v>
      </c>
      <c r="B78" s="172" t="s">
        <v>190</v>
      </c>
      <c r="C78" s="173" t="s">
        <v>191</v>
      </c>
      <c r="D78" s="174" t="s">
        <v>192</v>
      </c>
      <c r="E78" s="175">
        <v>1</v>
      </c>
      <c r="F78" s="204">
        <v>0</v>
      </c>
      <c r="G78" s="176">
        <f>E78*F78</f>
        <v>0</v>
      </c>
      <c r="O78" s="170">
        <v>2</v>
      </c>
      <c r="AA78" s="146">
        <v>1</v>
      </c>
      <c r="AB78" s="146">
        <v>0</v>
      </c>
      <c r="AC78" s="146">
        <v>0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0</v>
      </c>
      <c r="CZ78" s="146">
        <v>0</v>
      </c>
    </row>
    <row r="79" spans="1:104">
      <c r="A79" s="171">
        <v>31</v>
      </c>
      <c r="B79" s="172" t="s">
        <v>193</v>
      </c>
      <c r="C79" s="173" t="s">
        <v>194</v>
      </c>
      <c r="D79" s="174" t="s">
        <v>195</v>
      </c>
      <c r="E79" s="175">
        <v>1</v>
      </c>
      <c r="F79" s="204">
        <v>0</v>
      </c>
      <c r="G79" s="176">
        <f>E79*F79</f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7</v>
      </c>
      <c r="CZ79" s="146">
        <v>2.538E-2</v>
      </c>
    </row>
    <row r="80" spans="1:104">
      <c r="A80" s="171">
        <v>32</v>
      </c>
      <c r="B80" s="172" t="s">
        <v>196</v>
      </c>
      <c r="C80" s="173" t="s">
        <v>197</v>
      </c>
      <c r="D80" s="174" t="s">
        <v>87</v>
      </c>
      <c r="E80" s="175">
        <v>1</v>
      </c>
      <c r="F80" s="204">
        <v>0</v>
      </c>
      <c r="G80" s="176">
        <f>E80*F80</f>
        <v>0</v>
      </c>
      <c r="O80" s="170">
        <v>2</v>
      </c>
      <c r="AA80" s="146">
        <v>2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2</v>
      </c>
      <c r="CB80" s="177">
        <v>7</v>
      </c>
      <c r="CZ80" s="146">
        <v>0</v>
      </c>
    </row>
    <row r="81" spans="1:104">
      <c r="A81" s="171">
        <v>33</v>
      </c>
      <c r="B81" s="172" t="s">
        <v>198</v>
      </c>
      <c r="C81" s="173" t="s">
        <v>199</v>
      </c>
      <c r="D81" s="174" t="s">
        <v>87</v>
      </c>
      <c r="E81" s="175">
        <v>1</v>
      </c>
      <c r="F81" s="204">
        <v>0</v>
      </c>
      <c r="G81" s="176">
        <f>E81*F81</f>
        <v>0</v>
      </c>
      <c r="O81" s="170">
        <v>2</v>
      </c>
      <c r="AA81" s="146">
        <v>2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2</v>
      </c>
      <c r="CB81" s="177">
        <v>7</v>
      </c>
      <c r="CZ81" s="146">
        <v>0</v>
      </c>
    </row>
    <row r="82" spans="1:104">
      <c r="A82" s="184"/>
      <c r="B82" s="185" t="s">
        <v>75</v>
      </c>
      <c r="C82" s="186" t="str">
        <f>CONCATENATE(B77," ",C77)</f>
        <v>725 Zařizovací předměty</v>
      </c>
      <c r="D82" s="187"/>
      <c r="E82" s="188"/>
      <c r="F82" s="189"/>
      <c r="G82" s="190">
        <f>SUM(G77:G81)</f>
        <v>0</v>
      </c>
      <c r="O82" s="170">
        <v>4</v>
      </c>
      <c r="BA82" s="191">
        <f>SUM(BA77:BA81)</f>
        <v>0</v>
      </c>
      <c r="BB82" s="191">
        <f>SUM(BB77:BB81)</f>
        <v>0</v>
      </c>
      <c r="BC82" s="191">
        <f>SUM(BC77:BC81)</f>
        <v>0</v>
      </c>
      <c r="BD82" s="191">
        <f>SUM(BD77:BD81)</f>
        <v>0</v>
      </c>
      <c r="BE82" s="191">
        <f>SUM(BE77:BE81)</f>
        <v>0</v>
      </c>
    </row>
    <row r="83" spans="1:104">
      <c r="A83" s="163" t="s">
        <v>72</v>
      </c>
      <c r="B83" s="164" t="s">
        <v>200</v>
      </c>
      <c r="C83" s="165" t="s">
        <v>201</v>
      </c>
      <c r="D83" s="166"/>
      <c r="E83" s="167"/>
      <c r="F83" s="167"/>
      <c r="G83" s="168"/>
      <c r="H83" s="169"/>
      <c r="I83" s="169"/>
      <c r="O83" s="170">
        <v>1</v>
      </c>
    </row>
    <row r="84" spans="1:104">
      <c r="A84" s="171">
        <v>34</v>
      </c>
      <c r="B84" s="172" t="s">
        <v>202</v>
      </c>
      <c r="C84" s="173" t="s">
        <v>203</v>
      </c>
      <c r="D84" s="174" t="s">
        <v>187</v>
      </c>
      <c r="E84" s="175">
        <v>1</v>
      </c>
      <c r="F84" s="204">
        <v>0</v>
      </c>
      <c r="G84" s="176">
        <f>E84*F84</f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7</v>
      </c>
      <c r="CZ84" s="146">
        <v>0</v>
      </c>
    </row>
    <row r="85" spans="1:104">
      <c r="A85" s="184"/>
      <c r="B85" s="185" t="s">
        <v>75</v>
      </c>
      <c r="C85" s="186" t="str">
        <f>CONCATENATE(B83," ",C83)</f>
        <v>730 Ústřední vytápění</v>
      </c>
      <c r="D85" s="187"/>
      <c r="E85" s="188"/>
      <c r="F85" s="189"/>
      <c r="G85" s="190">
        <f>SUM(G83:G84)</f>
        <v>0</v>
      </c>
      <c r="O85" s="170">
        <v>4</v>
      </c>
      <c r="BA85" s="191">
        <f>SUM(BA83:BA84)</f>
        <v>0</v>
      </c>
      <c r="BB85" s="191">
        <f>SUM(BB83:BB84)</f>
        <v>0</v>
      </c>
      <c r="BC85" s="191">
        <f>SUM(BC83:BC84)</f>
        <v>0</v>
      </c>
      <c r="BD85" s="191">
        <f>SUM(BD83:BD84)</f>
        <v>0</v>
      </c>
      <c r="BE85" s="191">
        <f>SUM(BE83:BE84)</f>
        <v>0</v>
      </c>
    </row>
    <row r="86" spans="1:104">
      <c r="A86" s="163" t="s">
        <v>72</v>
      </c>
      <c r="B86" s="164" t="s">
        <v>204</v>
      </c>
      <c r="C86" s="165" t="s">
        <v>205</v>
      </c>
      <c r="D86" s="166"/>
      <c r="E86" s="167"/>
      <c r="F86" s="167"/>
      <c r="G86" s="168"/>
      <c r="H86" s="169"/>
      <c r="I86" s="169"/>
      <c r="O86" s="170">
        <v>1</v>
      </c>
    </row>
    <row r="87" spans="1:104" ht="22.5">
      <c r="A87" s="171">
        <v>35</v>
      </c>
      <c r="B87" s="172" t="s">
        <v>206</v>
      </c>
      <c r="C87" s="173" t="s">
        <v>207</v>
      </c>
      <c r="D87" s="174" t="s">
        <v>92</v>
      </c>
      <c r="E87" s="175">
        <v>4</v>
      </c>
      <c r="F87" s="204">
        <v>0</v>
      </c>
      <c r="G87" s="176">
        <f>E87*F87</f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7</v>
      </c>
      <c r="CZ87" s="146">
        <v>2.3939999999999999E-2</v>
      </c>
    </row>
    <row r="88" spans="1:104" ht="22.5">
      <c r="A88" s="171">
        <v>36</v>
      </c>
      <c r="B88" s="172" t="s">
        <v>208</v>
      </c>
      <c r="C88" s="173" t="s">
        <v>209</v>
      </c>
      <c r="D88" s="174" t="s">
        <v>101</v>
      </c>
      <c r="E88" s="175">
        <v>0.5</v>
      </c>
      <c r="F88" s="204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1.24E-3</v>
      </c>
    </row>
    <row r="89" spans="1:104">
      <c r="A89" s="171">
        <v>37</v>
      </c>
      <c r="B89" s="172" t="s">
        <v>210</v>
      </c>
      <c r="C89" s="173" t="s">
        <v>211</v>
      </c>
      <c r="D89" s="174" t="s">
        <v>192</v>
      </c>
      <c r="E89" s="175">
        <v>1</v>
      </c>
      <c r="F89" s="204"/>
      <c r="G89" s="176">
        <f>E89*F89</f>
        <v>0</v>
      </c>
      <c r="O89" s="170">
        <v>2</v>
      </c>
      <c r="AA89" s="146">
        <v>7</v>
      </c>
      <c r="AB89" s="146">
        <v>1002</v>
      </c>
      <c r="AC89" s="146">
        <v>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7</v>
      </c>
      <c r="CB89" s="177">
        <v>1002</v>
      </c>
      <c r="CZ89" s="146">
        <v>0</v>
      </c>
    </row>
    <row r="90" spans="1:104">
      <c r="A90" s="184"/>
      <c r="B90" s="185" t="s">
        <v>75</v>
      </c>
      <c r="C90" s="186" t="str">
        <f>CONCATENATE(B86," ",C86)</f>
        <v>764 Konstrukce klempířské</v>
      </c>
      <c r="D90" s="187"/>
      <c r="E90" s="188"/>
      <c r="F90" s="189"/>
      <c r="G90" s="190">
        <f>SUM(G86:G89)</f>
        <v>0</v>
      </c>
      <c r="O90" s="170">
        <v>4</v>
      </c>
      <c r="BA90" s="191">
        <f>SUM(BA86:BA89)</f>
        <v>0</v>
      </c>
      <c r="BB90" s="191">
        <f>SUM(BB86:BB89)</f>
        <v>0</v>
      </c>
      <c r="BC90" s="191">
        <f>SUM(BC86:BC89)</f>
        <v>0</v>
      </c>
      <c r="BD90" s="191">
        <f>SUM(BD86:BD89)</f>
        <v>0</v>
      </c>
      <c r="BE90" s="191">
        <f>SUM(BE86:BE89)</f>
        <v>0</v>
      </c>
    </row>
    <row r="91" spans="1:104">
      <c r="A91" s="163" t="s">
        <v>72</v>
      </c>
      <c r="B91" s="164" t="s">
        <v>212</v>
      </c>
      <c r="C91" s="165" t="s">
        <v>213</v>
      </c>
      <c r="D91" s="166"/>
      <c r="E91" s="167"/>
      <c r="F91" s="167"/>
      <c r="G91" s="168"/>
      <c r="H91" s="169"/>
      <c r="I91" s="169"/>
      <c r="O91" s="170">
        <v>1</v>
      </c>
    </row>
    <row r="92" spans="1:104" ht="22.5">
      <c r="A92" s="171">
        <v>38</v>
      </c>
      <c r="B92" s="172" t="s">
        <v>214</v>
      </c>
      <c r="C92" s="173" t="s">
        <v>215</v>
      </c>
      <c r="D92" s="174" t="s">
        <v>74</v>
      </c>
      <c r="E92" s="175">
        <v>1</v>
      </c>
      <c r="F92" s="204">
        <v>0</v>
      </c>
      <c r="G92" s="176">
        <f>E92*F92</f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7</v>
      </c>
      <c r="CZ92" s="146">
        <v>0</v>
      </c>
    </row>
    <row r="93" spans="1:104">
      <c r="A93" s="178"/>
      <c r="B93" s="180"/>
      <c r="C93" s="226" t="s">
        <v>216</v>
      </c>
      <c r="D93" s="227"/>
      <c r="E93" s="181">
        <v>0</v>
      </c>
      <c r="F93" s="182"/>
      <c r="G93" s="183"/>
      <c r="M93" s="179" t="s">
        <v>216</v>
      </c>
      <c r="O93" s="170"/>
    </row>
    <row r="94" spans="1:104">
      <c r="A94" s="178"/>
      <c r="B94" s="180"/>
      <c r="C94" s="226" t="s">
        <v>217</v>
      </c>
      <c r="D94" s="227"/>
      <c r="E94" s="181">
        <v>0</v>
      </c>
      <c r="F94" s="182"/>
      <c r="G94" s="183"/>
      <c r="M94" s="179" t="s">
        <v>217</v>
      </c>
      <c r="O94" s="170"/>
    </row>
    <row r="95" spans="1:104">
      <c r="A95" s="178"/>
      <c r="B95" s="180"/>
      <c r="C95" s="226" t="s">
        <v>218</v>
      </c>
      <c r="D95" s="227"/>
      <c r="E95" s="181">
        <v>0</v>
      </c>
      <c r="F95" s="182"/>
      <c r="G95" s="183"/>
      <c r="M95" s="179" t="s">
        <v>218</v>
      </c>
      <c r="O95" s="170"/>
    </row>
    <row r="96" spans="1:104">
      <c r="A96" s="178"/>
      <c r="B96" s="180"/>
      <c r="C96" s="226" t="s">
        <v>219</v>
      </c>
      <c r="D96" s="227"/>
      <c r="E96" s="181">
        <v>0</v>
      </c>
      <c r="F96" s="182"/>
      <c r="G96" s="183"/>
      <c r="M96" s="179" t="s">
        <v>219</v>
      </c>
      <c r="O96" s="170"/>
    </row>
    <row r="97" spans="1:104" ht="22.5">
      <c r="A97" s="178"/>
      <c r="B97" s="180"/>
      <c r="C97" s="226" t="s">
        <v>220</v>
      </c>
      <c r="D97" s="227"/>
      <c r="E97" s="181">
        <v>0</v>
      </c>
      <c r="F97" s="182"/>
      <c r="G97" s="183"/>
      <c r="M97" s="179" t="s">
        <v>220</v>
      </c>
      <c r="O97" s="170"/>
    </row>
    <row r="98" spans="1:104">
      <c r="A98" s="178"/>
      <c r="B98" s="180"/>
      <c r="C98" s="226" t="s">
        <v>221</v>
      </c>
      <c r="D98" s="227"/>
      <c r="E98" s="181">
        <v>0</v>
      </c>
      <c r="F98" s="182"/>
      <c r="G98" s="183"/>
      <c r="M98" s="179" t="s">
        <v>221</v>
      </c>
      <c r="O98" s="170"/>
    </row>
    <row r="99" spans="1:104">
      <c r="A99" s="178"/>
      <c r="B99" s="180"/>
      <c r="C99" s="226" t="s">
        <v>222</v>
      </c>
      <c r="D99" s="227"/>
      <c r="E99" s="181">
        <v>0</v>
      </c>
      <c r="F99" s="182"/>
      <c r="G99" s="183"/>
      <c r="M99" s="179" t="s">
        <v>222</v>
      </c>
      <c r="O99" s="170"/>
    </row>
    <row r="100" spans="1:104">
      <c r="A100" s="178"/>
      <c r="B100" s="180"/>
      <c r="C100" s="226" t="s">
        <v>223</v>
      </c>
      <c r="D100" s="227"/>
      <c r="E100" s="181">
        <v>0</v>
      </c>
      <c r="F100" s="182"/>
      <c r="G100" s="183"/>
      <c r="M100" s="179" t="s">
        <v>223</v>
      </c>
      <c r="O100" s="170"/>
    </row>
    <row r="101" spans="1:104">
      <c r="A101" s="178"/>
      <c r="B101" s="180"/>
      <c r="C101" s="226" t="s">
        <v>224</v>
      </c>
      <c r="D101" s="227"/>
      <c r="E101" s="181">
        <v>1</v>
      </c>
      <c r="F101" s="182"/>
      <c r="G101" s="183"/>
      <c r="M101" s="179" t="s">
        <v>224</v>
      </c>
      <c r="O101" s="170"/>
    </row>
    <row r="102" spans="1:104" ht="22.5">
      <c r="A102" s="171">
        <v>39</v>
      </c>
      <c r="B102" s="172" t="s">
        <v>225</v>
      </c>
      <c r="C102" s="173" t="s">
        <v>226</v>
      </c>
      <c r="D102" s="174" t="s">
        <v>87</v>
      </c>
      <c r="E102" s="175">
        <v>3</v>
      </c>
      <c r="F102" s="204">
        <v>0</v>
      </c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>
      <c r="A103" s="171">
        <v>40</v>
      </c>
      <c r="B103" s="172" t="s">
        <v>227</v>
      </c>
      <c r="C103" s="173" t="s">
        <v>228</v>
      </c>
      <c r="D103" s="174" t="s">
        <v>87</v>
      </c>
      <c r="E103" s="175">
        <v>3</v>
      </c>
      <c r="F103" s="204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0</v>
      </c>
    </row>
    <row r="104" spans="1:104">
      <c r="A104" s="171">
        <v>41</v>
      </c>
      <c r="B104" s="172" t="s">
        <v>229</v>
      </c>
      <c r="C104" s="173" t="s">
        <v>230</v>
      </c>
      <c r="D104" s="174" t="s">
        <v>87</v>
      </c>
      <c r="E104" s="175">
        <v>3</v>
      </c>
      <c r="F104" s="204">
        <v>0</v>
      </c>
      <c r="G104" s="176">
        <f>E104*F104</f>
        <v>0</v>
      </c>
      <c r="O104" s="170">
        <v>2</v>
      </c>
      <c r="AA104" s="146">
        <v>3</v>
      </c>
      <c r="AB104" s="146">
        <v>7</v>
      </c>
      <c r="AC104" s="146" t="s">
        <v>229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3</v>
      </c>
      <c r="CB104" s="177">
        <v>7</v>
      </c>
      <c r="CZ104" s="146">
        <v>1E-4</v>
      </c>
    </row>
    <row r="105" spans="1:104">
      <c r="A105" s="171">
        <v>42</v>
      </c>
      <c r="B105" s="172" t="s">
        <v>231</v>
      </c>
      <c r="C105" s="173" t="s">
        <v>232</v>
      </c>
      <c r="D105" s="174" t="s">
        <v>87</v>
      </c>
      <c r="E105" s="175">
        <v>3</v>
      </c>
      <c r="F105" s="204">
        <v>0</v>
      </c>
      <c r="G105" s="176">
        <f>E105*F105</f>
        <v>0</v>
      </c>
      <c r="O105" s="170">
        <v>2</v>
      </c>
      <c r="AA105" s="146">
        <v>3</v>
      </c>
      <c r="AB105" s="146">
        <v>7</v>
      </c>
      <c r="AC105" s="146">
        <v>61165002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3</v>
      </c>
      <c r="CB105" s="177">
        <v>7</v>
      </c>
      <c r="CZ105" s="146">
        <v>1.7000000000000001E-2</v>
      </c>
    </row>
    <row r="106" spans="1:104">
      <c r="A106" s="178"/>
      <c r="B106" s="180"/>
      <c r="C106" s="226" t="s">
        <v>233</v>
      </c>
      <c r="D106" s="227"/>
      <c r="E106" s="181">
        <v>3</v>
      </c>
      <c r="F106" s="182"/>
      <c r="G106" s="183"/>
      <c r="M106" s="179" t="s">
        <v>233</v>
      </c>
      <c r="O106" s="170"/>
    </row>
    <row r="107" spans="1:104">
      <c r="A107" s="178"/>
      <c r="B107" s="180"/>
      <c r="C107" s="226" t="s">
        <v>234</v>
      </c>
      <c r="D107" s="227"/>
      <c r="E107" s="181">
        <v>0</v>
      </c>
      <c r="F107" s="182"/>
      <c r="G107" s="183"/>
      <c r="M107" s="179" t="s">
        <v>234</v>
      </c>
      <c r="O107" s="170"/>
    </row>
    <row r="108" spans="1:104">
      <c r="A108" s="171">
        <v>43</v>
      </c>
      <c r="B108" s="172" t="s">
        <v>235</v>
      </c>
      <c r="C108" s="173" t="s">
        <v>236</v>
      </c>
      <c r="D108" s="174" t="s">
        <v>192</v>
      </c>
      <c r="E108" s="175">
        <v>1</v>
      </c>
      <c r="F108" s="204"/>
      <c r="G108" s="176">
        <f>E108*F108</f>
        <v>0</v>
      </c>
      <c r="O108" s="170">
        <v>2</v>
      </c>
      <c r="AA108" s="146">
        <v>7</v>
      </c>
      <c r="AB108" s="146">
        <v>1002</v>
      </c>
      <c r="AC108" s="146">
        <v>5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1002</v>
      </c>
      <c r="CZ108" s="146">
        <v>0</v>
      </c>
    </row>
    <row r="109" spans="1:104">
      <c r="A109" s="184"/>
      <c r="B109" s="185" t="s">
        <v>75</v>
      </c>
      <c r="C109" s="186" t="str">
        <f>CONCATENATE(B91," ",C91)</f>
        <v>766 Konstrukce truhlářské</v>
      </c>
      <c r="D109" s="187"/>
      <c r="E109" s="188"/>
      <c r="F109" s="189"/>
      <c r="G109" s="190">
        <f>SUM(G91:G108)</f>
        <v>0</v>
      </c>
      <c r="O109" s="170">
        <v>4</v>
      </c>
      <c r="BA109" s="191">
        <f>SUM(BA91:BA108)</f>
        <v>0</v>
      </c>
      <c r="BB109" s="191">
        <f>SUM(BB91:BB108)</f>
        <v>0</v>
      </c>
      <c r="BC109" s="191">
        <f>SUM(BC91:BC108)</f>
        <v>0</v>
      </c>
      <c r="BD109" s="191">
        <f>SUM(BD91:BD108)</f>
        <v>0</v>
      </c>
      <c r="BE109" s="191">
        <f>SUM(BE91:BE108)</f>
        <v>0</v>
      </c>
    </row>
    <row r="110" spans="1:104">
      <c r="A110" s="163" t="s">
        <v>72</v>
      </c>
      <c r="B110" s="164" t="s">
        <v>237</v>
      </c>
      <c r="C110" s="165" t="s">
        <v>238</v>
      </c>
      <c r="D110" s="166"/>
      <c r="E110" s="167"/>
      <c r="F110" s="167"/>
      <c r="G110" s="168"/>
      <c r="H110" s="169"/>
      <c r="I110" s="169"/>
      <c r="O110" s="170">
        <v>1</v>
      </c>
    </row>
    <row r="111" spans="1:104" ht="22.5">
      <c r="A111" s="171">
        <v>44</v>
      </c>
      <c r="B111" s="172" t="s">
        <v>239</v>
      </c>
      <c r="C111" s="173" t="s">
        <v>240</v>
      </c>
      <c r="D111" s="174" t="s">
        <v>101</v>
      </c>
      <c r="E111" s="175">
        <v>2.4500000000000002</v>
      </c>
      <c r="F111" s="204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3.4000000000000002E-4</v>
      </c>
    </row>
    <row r="112" spans="1:104">
      <c r="A112" s="178"/>
      <c r="B112" s="180"/>
      <c r="C112" s="226" t="s">
        <v>241</v>
      </c>
      <c r="D112" s="227"/>
      <c r="E112" s="181">
        <v>2.4500000000000002</v>
      </c>
      <c r="F112" s="182"/>
      <c r="G112" s="183"/>
      <c r="M112" s="179" t="s">
        <v>241</v>
      </c>
      <c r="O112" s="170"/>
    </row>
    <row r="113" spans="1:104" ht="22.5">
      <c r="A113" s="171">
        <v>45</v>
      </c>
      <c r="B113" s="172" t="s">
        <v>242</v>
      </c>
      <c r="C113" s="173" t="s">
        <v>243</v>
      </c>
      <c r="D113" s="174" t="s">
        <v>101</v>
      </c>
      <c r="E113" s="175">
        <v>1.4</v>
      </c>
      <c r="F113" s="204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1.3999999999999999E-4</v>
      </c>
    </row>
    <row r="114" spans="1:104" ht="22.5">
      <c r="A114" s="171">
        <v>46</v>
      </c>
      <c r="B114" s="172" t="s">
        <v>244</v>
      </c>
      <c r="C114" s="173" t="s">
        <v>245</v>
      </c>
      <c r="D114" s="174" t="s">
        <v>92</v>
      </c>
      <c r="E114" s="175">
        <v>3.4</v>
      </c>
      <c r="F114" s="204">
        <v>0</v>
      </c>
      <c r="G114" s="176">
        <f>E114*F114</f>
        <v>0</v>
      </c>
      <c r="O114" s="170">
        <v>2</v>
      </c>
      <c r="AA114" s="146">
        <v>2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2</v>
      </c>
      <c r="CB114" s="177">
        <v>7</v>
      </c>
      <c r="CZ114" s="146">
        <v>1.8089999999999998E-2</v>
      </c>
    </row>
    <row r="115" spans="1:104">
      <c r="A115" s="178"/>
      <c r="B115" s="180"/>
      <c r="C115" s="226" t="s">
        <v>246</v>
      </c>
      <c r="D115" s="227"/>
      <c r="E115" s="181">
        <v>3.4</v>
      </c>
      <c r="F115" s="182"/>
      <c r="G115" s="183"/>
      <c r="M115" s="179" t="s">
        <v>246</v>
      </c>
      <c r="O115" s="170"/>
    </row>
    <row r="116" spans="1:104">
      <c r="A116" s="171">
        <v>47</v>
      </c>
      <c r="B116" s="172" t="s">
        <v>247</v>
      </c>
      <c r="C116" s="173" t="s">
        <v>248</v>
      </c>
      <c r="D116" s="174" t="s">
        <v>92</v>
      </c>
      <c r="E116" s="175">
        <v>0.31850000000000001</v>
      </c>
      <c r="F116" s="204">
        <v>0</v>
      </c>
      <c r="G116" s="176">
        <f>E116*F116</f>
        <v>0</v>
      </c>
      <c r="O116" s="170">
        <v>2</v>
      </c>
      <c r="AA116" s="146">
        <v>3</v>
      </c>
      <c r="AB116" s="146">
        <v>7</v>
      </c>
      <c r="AC116" s="146">
        <v>597642020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3</v>
      </c>
      <c r="CB116" s="177">
        <v>7</v>
      </c>
      <c r="CZ116" s="146">
        <v>1.9199999999999998E-2</v>
      </c>
    </row>
    <row r="117" spans="1:104">
      <c r="A117" s="178"/>
      <c r="B117" s="180"/>
      <c r="C117" s="226" t="s">
        <v>249</v>
      </c>
      <c r="D117" s="227"/>
      <c r="E117" s="181">
        <v>0.31850000000000001</v>
      </c>
      <c r="F117" s="182"/>
      <c r="G117" s="183"/>
      <c r="M117" s="179" t="s">
        <v>249</v>
      </c>
      <c r="O117" s="170"/>
    </row>
    <row r="118" spans="1:104">
      <c r="A118" s="171">
        <v>48</v>
      </c>
      <c r="B118" s="172" t="s">
        <v>250</v>
      </c>
      <c r="C118" s="173" t="s">
        <v>251</v>
      </c>
      <c r="D118" s="174" t="s">
        <v>61</v>
      </c>
      <c r="E118" s="175"/>
      <c r="F118" s="175">
        <v>0</v>
      </c>
      <c r="G118" s="176">
        <f>E118*F118</f>
        <v>0</v>
      </c>
      <c r="O118" s="170">
        <v>2</v>
      </c>
      <c r="AA118" s="146">
        <v>7</v>
      </c>
      <c r="AB118" s="146">
        <v>1002</v>
      </c>
      <c r="AC118" s="146">
        <v>5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7</v>
      </c>
      <c r="CB118" s="177">
        <v>1002</v>
      </c>
      <c r="CZ118" s="146">
        <v>0</v>
      </c>
    </row>
    <row r="119" spans="1:104">
      <c r="A119" s="184"/>
      <c r="B119" s="185" t="s">
        <v>75</v>
      </c>
      <c r="C119" s="186" t="str">
        <f>CONCATENATE(B110," ",C110)</f>
        <v>771 Podlahy z dlaždic a obklady</v>
      </c>
      <c r="D119" s="187"/>
      <c r="E119" s="188"/>
      <c r="F119" s="189"/>
      <c r="G119" s="190">
        <f>SUM(G110:G118)</f>
        <v>0</v>
      </c>
      <c r="O119" s="170">
        <v>4</v>
      </c>
      <c r="BA119" s="191">
        <f>SUM(BA110:BA118)</f>
        <v>0</v>
      </c>
      <c r="BB119" s="191">
        <f>SUM(BB110:BB118)</f>
        <v>0</v>
      </c>
      <c r="BC119" s="191">
        <f>SUM(BC110:BC118)</f>
        <v>0</v>
      </c>
      <c r="BD119" s="191">
        <f>SUM(BD110:BD118)</f>
        <v>0</v>
      </c>
      <c r="BE119" s="191">
        <f>SUM(BE110:BE118)</f>
        <v>0</v>
      </c>
    </row>
    <row r="120" spans="1:104">
      <c r="A120" s="163" t="s">
        <v>72</v>
      </c>
      <c r="B120" s="164" t="s">
        <v>252</v>
      </c>
      <c r="C120" s="165" t="s">
        <v>253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ht="22.5">
      <c r="A121" s="171">
        <v>49</v>
      </c>
      <c r="B121" s="172" t="s">
        <v>254</v>
      </c>
      <c r="C121" s="173" t="s">
        <v>255</v>
      </c>
      <c r="D121" s="174" t="s">
        <v>92</v>
      </c>
      <c r="E121" s="175">
        <v>10.932</v>
      </c>
      <c r="F121" s="204">
        <v>0</v>
      </c>
      <c r="G121" s="176">
        <f>E121*F121</f>
        <v>0</v>
      </c>
      <c r="O121" s="170">
        <v>2</v>
      </c>
      <c r="AA121" s="146">
        <v>2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2</v>
      </c>
      <c r="CB121" s="177">
        <v>7</v>
      </c>
      <c r="CZ121" s="146">
        <v>1.728E-2</v>
      </c>
    </row>
    <row r="122" spans="1:104">
      <c r="A122" s="178"/>
      <c r="B122" s="180"/>
      <c r="C122" s="226" t="s">
        <v>256</v>
      </c>
      <c r="D122" s="227"/>
      <c r="E122" s="181">
        <v>10.932</v>
      </c>
      <c r="F122" s="182"/>
      <c r="G122" s="183"/>
      <c r="M122" s="179" t="s">
        <v>256</v>
      </c>
      <c r="O122" s="170"/>
    </row>
    <row r="123" spans="1:104">
      <c r="A123" s="184"/>
      <c r="B123" s="185" t="s">
        <v>75</v>
      </c>
      <c r="C123" s="186" t="str">
        <f>CONCATENATE(B120," ",C120)</f>
        <v>781 Obklady keramické</v>
      </c>
      <c r="D123" s="187"/>
      <c r="E123" s="188"/>
      <c r="F123" s="189"/>
      <c r="G123" s="190">
        <f>SUM(G120:G122)</f>
        <v>0</v>
      </c>
      <c r="O123" s="170">
        <v>4</v>
      </c>
      <c r="BA123" s="191">
        <f>SUM(BA120:BA122)</f>
        <v>0</v>
      </c>
      <c r="BB123" s="191">
        <f>SUM(BB120:BB122)</f>
        <v>0</v>
      </c>
      <c r="BC123" s="191">
        <f>SUM(BC120:BC122)</f>
        <v>0</v>
      </c>
      <c r="BD123" s="191">
        <f>SUM(BD120:BD122)</f>
        <v>0</v>
      </c>
      <c r="BE123" s="191">
        <f>SUM(BE120:BE122)</f>
        <v>0</v>
      </c>
    </row>
    <row r="124" spans="1:104">
      <c r="A124" s="163" t="s">
        <v>72</v>
      </c>
      <c r="B124" s="164" t="s">
        <v>257</v>
      </c>
      <c r="C124" s="165" t="s">
        <v>258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>
      <c r="A125" s="171">
        <v>50</v>
      </c>
      <c r="B125" s="172" t="s">
        <v>259</v>
      </c>
      <c r="C125" s="173" t="s">
        <v>260</v>
      </c>
      <c r="D125" s="174" t="s">
        <v>92</v>
      </c>
      <c r="E125" s="175">
        <v>0.94</v>
      </c>
      <c r="F125" s="204">
        <v>0</v>
      </c>
      <c r="G125" s="176">
        <f>E125*F125</f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7</v>
      </c>
      <c r="CZ125" s="146">
        <v>1.0000000000000001E-5</v>
      </c>
    </row>
    <row r="126" spans="1:104">
      <c r="A126" s="178"/>
      <c r="B126" s="180"/>
      <c r="C126" s="226" t="s">
        <v>261</v>
      </c>
      <c r="D126" s="227"/>
      <c r="E126" s="181">
        <v>0.94</v>
      </c>
      <c r="F126" s="182"/>
      <c r="G126" s="183"/>
      <c r="M126" s="179" t="s">
        <v>261</v>
      </c>
      <c r="O126" s="170"/>
    </row>
    <row r="127" spans="1:104" ht="22.5">
      <c r="A127" s="171">
        <v>51</v>
      </c>
      <c r="B127" s="172" t="s">
        <v>262</v>
      </c>
      <c r="C127" s="173" t="s">
        <v>263</v>
      </c>
      <c r="D127" s="174" t="s">
        <v>92</v>
      </c>
      <c r="E127" s="175">
        <v>2.82</v>
      </c>
      <c r="F127" s="204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4.2000000000000002E-4</v>
      </c>
    </row>
    <row r="128" spans="1:104">
      <c r="A128" s="178"/>
      <c r="B128" s="180"/>
      <c r="C128" s="226" t="s">
        <v>264</v>
      </c>
      <c r="D128" s="227"/>
      <c r="E128" s="181">
        <v>2.82</v>
      </c>
      <c r="F128" s="182"/>
      <c r="G128" s="183"/>
      <c r="M128" s="179" t="s">
        <v>264</v>
      </c>
      <c r="O128" s="170"/>
    </row>
    <row r="129" spans="1:104" ht="22.5">
      <c r="A129" s="171">
        <v>52</v>
      </c>
      <c r="B129" s="172" t="s">
        <v>265</v>
      </c>
      <c r="C129" s="173" t="s">
        <v>266</v>
      </c>
      <c r="D129" s="174" t="s">
        <v>92</v>
      </c>
      <c r="E129" s="175">
        <v>4</v>
      </c>
      <c r="F129" s="204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4.2999999999999999E-4</v>
      </c>
    </row>
    <row r="130" spans="1:104">
      <c r="A130" s="184"/>
      <c r="B130" s="185" t="s">
        <v>75</v>
      </c>
      <c r="C130" s="186" t="str">
        <f>CONCATENATE(B124," ",C124)</f>
        <v>783 Nátěry</v>
      </c>
      <c r="D130" s="187"/>
      <c r="E130" s="188"/>
      <c r="F130" s="189"/>
      <c r="G130" s="190">
        <f>SUM(G124:G129)</f>
        <v>0</v>
      </c>
      <c r="O130" s="170">
        <v>4</v>
      </c>
      <c r="BA130" s="191">
        <f>SUM(BA124:BA129)</f>
        <v>0</v>
      </c>
      <c r="BB130" s="191">
        <f>SUM(BB124:BB129)</f>
        <v>0</v>
      </c>
      <c r="BC130" s="191">
        <f>SUM(BC124:BC129)</f>
        <v>0</v>
      </c>
      <c r="BD130" s="191">
        <f>SUM(BD124:BD129)</f>
        <v>0</v>
      </c>
      <c r="BE130" s="191">
        <f>SUM(BE124:BE129)</f>
        <v>0</v>
      </c>
    </row>
    <row r="131" spans="1:104">
      <c r="A131" s="163" t="s">
        <v>72</v>
      </c>
      <c r="B131" s="164" t="s">
        <v>267</v>
      </c>
      <c r="C131" s="165" t="s">
        <v>268</v>
      </c>
      <c r="D131" s="166"/>
      <c r="E131" s="167"/>
      <c r="F131" s="167"/>
      <c r="G131" s="168"/>
      <c r="H131" s="169"/>
      <c r="I131" s="169"/>
      <c r="O131" s="170">
        <v>1</v>
      </c>
    </row>
    <row r="132" spans="1:104">
      <c r="A132" s="171">
        <v>53</v>
      </c>
      <c r="B132" s="172" t="s">
        <v>269</v>
      </c>
      <c r="C132" s="173" t="s">
        <v>270</v>
      </c>
      <c r="D132" s="174" t="s">
        <v>92</v>
      </c>
      <c r="E132" s="175">
        <v>70.086399999999998</v>
      </c>
      <c r="F132" s="204">
        <v>0</v>
      </c>
      <c r="G132" s="176">
        <f>E132*F132</f>
        <v>0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</v>
      </c>
      <c r="CB132" s="177">
        <v>7</v>
      </c>
      <c r="CZ132" s="146">
        <v>1.7000000000000001E-4</v>
      </c>
    </row>
    <row r="133" spans="1:104" ht="22.5">
      <c r="A133" s="178"/>
      <c r="B133" s="180"/>
      <c r="C133" s="226" t="s">
        <v>271</v>
      </c>
      <c r="D133" s="227"/>
      <c r="E133" s="181">
        <v>69.040400000000005</v>
      </c>
      <c r="F133" s="182"/>
      <c r="G133" s="183"/>
      <c r="M133" s="179" t="s">
        <v>271</v>
      </c>
      <c r="O133" s="170"/>
    </row>
    <row r="134" spans="1:104">
      <c r="A134" s="178"/>
      <c r="B134" s="180"/>
      <c r="C134" s="226" t="s">
        <v>272</v>
      </c>
      <c r="D134" s="227"/>
      <c r="E134" s="181">
        <v>11.978</v>
      </c>
      <c r="F134" s="182"/>
      <c r="G134" s="183"/>
      <c r="M134" s="179" t="s">
        <v>272</v>
      </c>
      <c r="O134" s="170"/>
    </row>
    <row r="135" spans="1:104">
      <c r="A135" s="178"/>
      <c r="B135" s="180"/>
      <c r="C135" s="226" t="s">
        <v>273</v>
      </c>
      <c r="D135" s="227"/>
      <c r="E135" s="181">
        <v>-10.932</v>
      </c>
      <c r="F135" s="182"/>
      <c r="G135" s="183"/>
      <c r="M135" s="179" t="s">
        <v>273</v>
      </c>
      <c r="O135" s="170"/>
    </row>
    <row r="136" spans="1:104">
      <c r="A136" s="171">
        <v>54</v>
      </c>
      <c r="B136" s="172" t="s">
        <v>274</v>
      </c>
      <c r="C136" s="173" t="s">
        <v>275</v>
      </c>
      <c r="D136" s="174" t="s">
        <v>92</v>
      </c>
      <c r="E136" s="175">
        <v>70.086399999999998</v>
      </c>
      <c r="F136" s="204">
        <v>0</v>
      </c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2.7999999999999998E-4</v>
      </c>
    </row>
    <row r="137" spans="1:104">
      <c r="A137" s="184"/>
      <c r="B137" s="185" t="s">
        <v>75</v>
      </c>
      <c r="C137" s="186" t="str">
        <f>CONCATENATE(B131," ",C131)</f>
        <v>784 Malby</v>
      </c>
      <c r="D137" s="187"/>
      <c r="E137" s="188"/>
      <c r="F137" s="189"/>
      <c r="G137" s="190">
        <f>SUM(G131:G136)</f>
        <v>0</v>
      </c>
      <c r="O137" s="170">
        <v>4</v>
      </c>
      <c r="BA137" s="191">
        <f>SUM(BA131:BA136)</f>
        <v>0</v>
      </c>
      <c r="BB137" s="191">
        <f>SUM(BB131:BB136)</f>
        <v>0</v>
      </c>
      <c r="BC137" s="191">
        <f>SUM(BC131:BC136)</f>
        <v>0</v>
      </c>
      <c r="BD137" s="191">
        <f>SUM(BD131:BD136)</f>
        <v>0</v>
      </c>
      <c r="BE137" s="191">
        <f>SUM(BE131:BE136)</f>
        <v>0</v>
      </c>
    </row>
    <row r="138" spans="1:104">
      <c r="A138" s="163" t="s">
        <v>72</v>
      </c>
      <c r="B138" s="164" t="s">
        <v>276</v>
      </c>
      <c r="C138" s="165" t="s">
        <v>277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>
      <c r="A139" s="171">
        <v>55</v>
      </c>
      <c r="B139" s="172" t="s">
        <v>278</v>
      </c>
      <c r="C139" s="173" t="s">
        <v>279</v>
      </c>
      <c r="D139" s="174" t="s">
        <v>187</v>
      </c>
      <c r="E139" s="175">
        <v>1</v>
      </c>
      <c r="F139" s="204">
        <v>0</v>
      </c>
      <c r="G139" s="176">
        <f>E139*F139</f>
        <v>0</v>
      </c>
      <c r="O139" s="170">
        <v>2</v>
      </c>
      <c r="AA139" s="146">
        <v>1</v>
      </c>
      <c r="AB139" s="146">
        <v>9</v>
      </c>
      <c r="AC139" s="146">
        <v>9</v>
      </c>
      <c r="AZ139" s="146">
        <v>4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9</v>
      </c>
      <c r="CZ139" s="146">
        <v>0</v>
      </c>
    </row>
    <row r="140" spans="1:104">
      <c r="A140" s="171">
        <v>56</v>
      </c>
      <c r="B140" s="172" t="s">
        <v>280</v>
      </c>
      <c r="C140" s="173" t="s">
        <v>281</v>
      </c>
      <c r="D140" s="174" t="s">
        <v>87</v>
      </c>
      <c r="E140" s="175">
        <v>1</v>
      </c>
      <c r="F140" s="204">
        <v>0</v>
      </c>
      <c r="G140" s="176">
        <f>E140*F140</f>
        <v>0</v>
      </c>
      <c r="O140" s="170">
        <v>2</v>
      </c>
      <c r="AA140" s="146">
        <v>1</v>
      </c>
      <c r="AB140" s="146">
        <v>7</v>
      </c>
      <c r="AC140" s="146">
        <v>7</v>
      </c>
      <c r="AZ140" s="146">
        <v>4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7</v>
      </c>
      <c r="CZ140" s="146">
        <v>0</v>
      </c>
    </row>
    <row r="141" spans="1:104">
      <c r="A141" s="178"/>
      <c r="B141" s="180"/>
      <c r="C141" s="226" t="s">
        <v>282</v>
      </c>
      <c r="D141" s="227"/>
      <c r="E141" s="181">
        <v>0</v>
      </c>
      <c r="F141" s="182"/>
      <c r="G141" s="183"/>
      <c r="M141" s="179" t="s">
        <v>282</v>
      </c>
      <c r="O141" s="170"/>
    </row>
    <row r="142" spans="1:104">
      <c r="A142" s="178"/>
      <c r="B142" s="180"/>
      <c r="C142" s="226" t="s">
        <v>283</v>
      </c>
      <c r="D142" s="227"/>
      <c r="E142" s="181">
        <v>0</v>
      </c>
      <c r="F142" s="182"/>
      <c r="G142" s="183"/>
      <c r="M142" s="179" t="s">
        <v>283</v>
      </c>
      <c r="O142" s="170"/>
    </row>
    <row r="143" spans="1:104">
      <c r="A143" s="178"/>
      <c r="B143" s="180"/>
      <c r="C143" s="226" t="s">
        <v>284</v>
      </c>
      <c r="D143" s="227"/>
      <c r="E143" s="181">
        <v>0</v>
      </c>
      <c r="F143" s="182"/>
      <c r="G143" s="183"/>
      <c r="M143" s="179" t="s">
        <v>284</v>
      </c>
      <c r="O143" s="170"/>
    </row>
    <row r="144" spans="1:104">
      <c r="A144" s="178"/>
      <c r="B144" s="180"/>
      <c r="C144" s="226" t="s">
        <v>224</v>
      </c>
      <c r="D144" s="227"/>
      <c r="E144" s="181">
        <v>1</v>
      </c>
      <c r="F144" s="182"/>
      <c r="G144" s="183"/>
      <c r="M144" s="179" t="s">
        <v>224</v>
      </c>
      <c r="O144" s="170"/>
    </row>
    <row r="145" spans="1:104">
      <c r="A145" s="171">
        <v>57</v>
      </c>
      <c r="B145" s="172" t="s">
        <v>285</v>
      </c>
      <c r="C145" s="173" t="s">
        <v>286</v>
      </c>
      <c r="D145" s="174" t="s">
        <v>87</v>
      </c>
      <c r="E145" s="175">
        <v>1</v>
      </c>
      <c r="F145" s="204">
        <v>0</v>
      </c>
      <c r="G145" s="176">
        <f>E145*F145</f>
        <v>0</v>
      </c>
      <c r="O145" s="170">
        <v>2</v>
      </c>
      <c r="AA145" s="146">
        <v>3</v>
      </c>
      <c r="AB145" s="146">
        <v>1</v>
      </c>
      <c r="AC145" s="146">
        <v>429148010</v>
      </c>
      <c r="AZ145" s="146">
        <v>3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3</v>
      </c>
      <c r="CB145" s="177">
        <v>1</v>
      </c>
      <c r="CZ145" s="146">
        <v>5.9000000000000003E-4</v>
      </c>
    </row>
    <row r="146" spans="1:104">
      <c r="A146" s="184"/>
      <c r="B146" s="185" t="s">
        <v>75</v>
      </c>
      <c r="C146" s="186" t="str">
        <f>CONCATENATE(B138," ",C138)</f>
        <v>M21 Elektromontáže</v>
      </c>
      <c r="D146" s="187"/>
      <c r="E146" s="188"/>
      <c r="F146" s="189"/>
      <c r="G146" s="190">
        <f>SUM(G138:G145)</f>
        <v>0</v>
      </c>
      <c r="O146" s="170">
        <v>4</v>
      </c>
      <c r="BA146" s="191">
        <f>SUM(BA138:BA145)</f>
        <v>0</v>
      </c>
      <c r="BB146" s="191">
        <f>SUM(BB138:BB145)</f>
        <v>0</v>
      </c>
      <c r="BC146" s="191">
        <f>SUM(BC138:BC145)</f>
        <v>0</v>
      </c>
      <c r="BD146" s="191">
        <f>SUM(BD138:BD145)</f>
        <v>0</v>
      </c>
      <c r="BE146" s="191">
        <f>SUM(BE138:BE145)</f>
        <v>0</v>
      </c>
    </row>
    <row r="147" spans="1:104">
      <c r="A147" s="163" t="s">
        <v>72</v>
      </c>
      <c r="B147" s="164" t="s">
        <v>287</v>
      </c>
      <c r="C147" s="165" t="s">
        <v>288</v>
      </c>
      <c r="D147" s="166"/>
      <c r="E147" s="167"/>
      <c r="F147" s="167"/>
      <c r="G147" s="168"/>
      <c r="H147" s="169"/>
      <c r="I147" s="169"/>
      <c r="O147" s="170">
        <v>1</v>
      </c>
    </row>
    <row r="148" spans="1:104">
      <c r="A148" s="171">
        <v>58</v>
      </c>
      <c r="B148" s="172" t="s">
        <v>289</v>
      </c>
      <c r="C148" s="173" t="s">
        <v>290</v>
      </c>
      <c r="D148" s="174" t="s">
        <v>182</v>
      </c>
      <c r="E148" s="175">
        <v>1.8648400000000001</v>
      </c>
      <c r="F148" s="204">
        <v>0</v>
      </c>
      <c r="G148" s="176">
        <f t="shared" ref="G148:G155" si="0">E148*F148</f>
        <v>0</v>
      </c>
      <c r="O148" s="170">
        <v>2</v>
      </c>
      <c r="AA148" s="146">
        <v>8</v>
      </c>
      <c r="AB148" s="146">
        <v>0</v>
      </c>
      <c r="AC148" s="146">
        <v>3</v>
      </c>
      <c r="AZ148" s="146">
        <v>1</v>
      </c>
      <c r="BA148" s="146">
        <f t="shared" ref="BA148:BA155" si="1">IF(AZ148=1,G148,0)</f>
        <v>0</v>
      </c>
      <c r="BB148" s="146">
        <f t="shared" ref="BB148:BB155" si="2">IF(AZ148=2,G148,0)</f>
        <v>0</v>
      </c>
      <c r="BC148" s="146">
        <f t="shared" ref="BC148:BC155" si="3">IF(AZ148=3,G148,0)</f>
        <v>0</v>
      </c>
      <c r="BD148" s="146">
        <f t="shared" ref="BD148:BD155" si="4">IF(AZ148=4,G148,0)</f>
        <v>0</v>
      </c>
      <c r="BE148" s="146">
        <f t="shared" ref="BE148:BE155" si="5">IF(AZ148=5,G148,0)</f>
        <v>0</v>
      </c>
      <c r="CA148" s="177">
        <v>8</v>
      </c>
      <c r="CB148" s="177">
        <v>0</v>
      </c>
      <c r="CZ148" s="146">
        <v>0</v>
      </c>
    </row>
    <row r="149" spans="1:104">
      <c r="A149" s="171">
        <v>59</v>
      </c>
      <c r="B149" s="172" t="s">
        <v>291</v>
      </c>
      <c r="C149" s="173" t="s">
        <v>292</v>
      </c>
      <c r="D149" s="174" t="s">
        <v>182</v>
      </c>
      <c r="E149" s="175">
        <v>1.8648400000000001</v>
      </c>
      <c r="F149" s="204">
        <v>0</v>
      </c>
      <c r="G149" s="176">
        <f t="shared" si="0"/>
        <v>0</v>
      </c>
      <c r="O149" s="170">
        <v>2</v>
      </c>
      <c r="AA149" s="146">
        <v>8</v>
      </c>
      <c r="AB149" s="146">
        <v>0</v>
      </c>
      <c r="AC149" s="146">
        <v>3</v>
      </c>
      <c r="AZ149" s="146">
        <v>1</v>
      </c>
      <c r="BA149" s="146">
        <f t="shared" si="1"/>
        <v>0</v>
      </c>
      <c r="BB149" s="146">
        <f t="shared" si="2"/>
        <v>0</v>
      </c>
      <c r="BC149" s="146">
        <f t="shared" si="3"/>
        <v>0</v>
      </c>
      <c r="BD149" s="146">
        <f t="shared" si="4"/>
        <v>0</v>
      </c>
      <c r="BE149" s="146">
        <f t="shared" si="5"/>
        <v>0</v>
      </c>
      <c r="CA149" s="177">
        <v>8</v>
      </c>
      <c r="CB149" s="177">
        <v>0</v>
      </c>
      <c r="CZ149" s="146">
        <v>0</v>
      </c>
    </row>
    <row r="150" spans="1:104">
      <c r="A150" s="171">
        <v>60</v>
      </c>
      <c r="B150" s="172" t="s">
        <v>293</v>
      </c>
      <c r="C150" s="173" t="s">
        <v>294</v>
      </c>
      <c r="D150" s="174" t="s">
        <v>182</v>
      </c>
      <c r="E150" s="175">
        <v>26.107759999999999</v>
      </c>
      <c r="F150" s="204">
        <v>0</v>
      </c>
      <c r="G150" s="176">
        <f t="shared" si="0"/>
        <v>0</v>
      </c>
      <c r="O150" s="170">
        <v>2</v>
      </c>
      <c r="AA150" s="146">
        <v>8</v>
      </c>
      <c r="AB150" s="146">
        <v>0</v>
      </c>
      <c r="AC150" s="146">
        <v>3</v>
      </c>
      <c r="AZ150" s="146">
        <v>1</v>
      </c>
      <c r="BA150" s="146">
        <f t="shared" si="1"/>
        <v>0</v>
      </c>
      <c r="BB150" s="146">
        <f t="shared" si="2"/>
        <v>0</v>
      </c>
      <c r="BC150" s="146">
        <f t="shared" si="3"/>
        <v>0</v>
      </c>
      <c r="BD150" s="146">
        <f t="shared" si="4"/>
        <v>0</v>
      </c>
      <c r="BE150" s="146">
        <f t="shared" si="5"/>
        <v>0</v>
      </c>
      <c r="CA150" s="177">
        <v>8</v>
      </c>
      <c r="CB150" s="177">
        <v>0</v>
      </c>
      <c r="CZ150" s="146">
        <v>0</v>
      </c>
    </row>
    <row r="151" spans="1:104">
      <c r="A151" s="171">
        <v>61</v>
      </c>
      <c r="B151" s="172" t="s">
        <v>295</v>
      </c>
      <c r="C151" s="173" t="s">
        <v>296</v>
      </c>
      <c r="D151" s="174" t="s">
        <v>182</v>
      </c>
      <c r="E151" s="175">
        <v>1.8648400000000001</v>
      </c>
      <c r="F151" s="204">
        <v>0</v>
      </c>
      <c r="G151" s="176">
        <f t="shared" si="0"/>
        <v>0</v>
      </c>
      <c r="O151" s="170">
        <v>2</v>
      </c>
      <c r="AA151" s="146">
        <v>8</v>
      </c>
      <c r="AB151" s="146">
        <v>0</v>
      </c>
      <c r="AC151" s="146">
        <v>3</v>
      </c>
      <c r="AZ151" s="146">
        <v>1</v>
      </c>
      <c r="BA151" s="146">
        <f t="shared" si="1"/>
        <v>0</v>
      </c>
      <c r="BB151" s="146">
        <f t="shared" si="2"/>
        <v>0</v>
      </c>
      <c r="BC151" s="146">
        <f t="shared" si="3"/>
        <v>0</v>
      </c>
      <c r="BD151" s="146">
        <f t="shared" si="4"/>
        <v>0</v>
      </c>
      <c r="BE151" s="146">
        <f t="shared" si="5"/>
        <v>0</v>
      </c>
      <c r="CA151" s="177">
        <v>8</v>
      </c>
      <c r="CB151" s="177">
        <v>0</v>
      </c>
      <c r="CZ151" s="146">
        <v>0</v>
      </c>
    </row>
    <row r="152" spans="1:104">
      <c r="A152" s="171">
        <v>62</v>
      </c>
      <c r="B152" s="172" t="s">
        <v>297</v>
      </c>
      <c r="C152" s="173" t="s">
        <v>298</v>
      </c>
      <c r="D152" s="174" t="s">
        <v>182</v>
      </c>
      <c r="E152" s="175">
        <v>18.648399999999999</v>
      </c>
      <c r="F152" s="204">
        <v>0</v>
      </c>
      <c r="G152" s="176">
        <f t="shared" si="0"/>
        <v>0</v>
      </c>
      <c r="O152" s="170">
        <v>2</v>
      </c>
      <c r="AA152" s="146">
        <v>8</v>
      </c>
      <c r="AB152" s="146">
        <v>0</v>
      </c>
      <c r="AC152" s="146">
        <v>3</v>
      </c>
      <c r="AZ152" s="146">
        <v>1</v>
      </c>
      <c r="BA152" s="146">
        <f t="shared" si="1"/>
        <v>0</v>
      </c>
      <c r="BB152" s="146">
        <f t="shared" si="2"/>
        <v>0</v>
      </c>
      <c r="BC152" s="146">
        <f t="shared" si="3"/>
        <v>0</v>
      </c>
      <c r="BD152" s="146">
        <f t="shared" si="4"/>
        <v>0</v>
      </c>
      <c r="BE152" s="146">
        <f t="shared" si="5"/>
        <v>0</v>
      </c>
      <c r="CA152" s="177">
        <v>8</v>
      </c>
      <c r="CB152" s="177">
        <v>0</v>
      </c>
      <c r="CZ152" s="146">
        <v>0</v>
      </c>
    </row>
    <row r="153" spans="1:104">
      <c r="A153" s="171">
        <v>63</v>
      </c>
      <c r="B153" s="172" t="s">
        <v>299</v>
      </c>
      <c r="C153" s="173" t="s">
        <v>300</v>
      </c>
      <c r="D153" s="174" t="s">
        <v>182</v>
      </c>
      <c r="E153" s="175">
        <v>1.8648400000000001</v>
      </c>
      <c r="F153" s="204">
        <v>0</v>
      </c>
      <c r="G153" s="176">
        <f t="shared" si="0"/>
        <v>0</v>
      </c>
      <c r="O153" s="170">
        <v>2</v>
      </c>
      <c r="AA153" s="146">
        <v>8</v>
      </c>
      <c r="AB153" s="146">
        <v>0</v>
      </c>
      <c r="AC153" s="146">
        <v>3</v>
      </c>
      <c r="AZ153" s="146">
        <v>1</v>
      </c>
      <c r="BA153" s="146">
        <f t="shared" si="1"/>
        <v>0</v>
      </c>
      <c r="BB153" s="146">
        <f t="shared" si="2"/>
        <v>0</v>
      </c>
      <c r="BC153" s="146">
        <f t="shared" si="3"/>
        <v>0</v>
      </c>
      <c r="BD153" s="146">
        <f t="shared" si="4"/>
        <v>0</v>
      </c>
      <c r="BE153" s="146">
        <f t="shared" si="5"/>
        <v>0</v>
      </c>
      <c r="CA153" s="177">
        <v>8</v>
      </c>
      <c r="CB153" s="177">
        <v>0</v>
      </c>
      <c r="CZ153" s="146">
        <v>0</v>
      </c>
    </row>
    <row r="154" spans="1:104">
      <c r="A154" s="171">
        <v>64</v>
      </c>
      <c r="B154" s="172" t="s">
        <v>301</v>
      </c>
      <c r="C154" s="173" t="s">
        <v>302</v>
      </c>
      <c r="D154" s="174" t="s">
        <v>182</v>
      </c>
      <c r="E154" s="175">
        <v>1.8648400000000001</v>
      </c>
      <c r="F154" s="204">
        <v>0</v>
      </c>
      <c r="G154" s="176">
        <f t="shared" si="0"/>
        <v>0</v>
      </c>
      <c r="O154" s="170">
        <v>2</v>
      </c>
      <c r="AA154" s="146">
        <v>8</v>
      </c>
      <c r="AB154" s="146">
        <v>0</v>
      </c>
      <c r="AC154" s="146">
        <v>3</v>
      </c>
      <c r="AZ154" s="146">
        <v>1</v>
      </c>
      <c r="BA154" s="146">
        <f t="shared" si="1"/>
        <v>0</v>
      </c>
      <c r="BB154" s="146">
        <f t="shared" si="2"/>
        <v>0</v>
      </c>
      <c r="BC154" s="146">
        <f t="shared" si="3"/>
        <v>0</v>
      </c>
      <c r="BD154" s="146">
        <f t="shared" si="4"/>
        <v>0</v>
      </c>
      <c r="BE154" s="146">
        <f t="shared" si="5"/>
        <v>0</v>
      </c>
      <c r="CA154" s="177">
        <v>8</v>
      </c>
      <c r="CB154" s="177">
        <v>0</v>
      </c>
      <c r="CZ154" s="146">
        <v>0</v>
      </c>
    </row>
    <row r="155" spans="1:104" ht="22.5">
      <c r="A155" s="171">
        <v>65</v>
      </c>
      <c r="B155" s="172" t="s">
        <v>303</v>
      </c>
      <c r="C155" s="173" t="s">
        <v>304</v>
      </c>
      <c r="D155" s="174" t="s">
        <v>182</v>
      </c>
      <c r="E155" s="175">
        <v>1.8648400000000001</v>
      </c>
      <c r="F155" s="204">
        <v>0</v>
      </c>
      <c r="G155" s="176">
        <f t="shared" si="0"/>
        <v>0</v>
      </c>
      <c r="O155" s="170">
        <v>2</v>
      </c>
      <c r="AA155" s="146">
        <v>8</v>
      </c>
      <c r="AB155" s="146">
        <v>0</v>
      </c>
      <c r="AC155" s="146">
        <v>3</v>
      </c>
      <c r="AZ155" s="146">
        <v>1</v>
      </c>
      <c r="BA155" s="146">
        <f t="shared" si="1"/>
        <v>0</v>
      </c>
      <c r="BB155" s="146">
        <f t="shared" si="2"/>
        <v>0</v>
      </c>
      <c r="BC155" s="146">
        <f t="shared" si="3"/>
        <v>0</v>
      </c>
      <c r="BD155" s="146">
        <f t="shared" si="4"/>
        <v>0</v>
      </c>
      <c r="BE155" s="146">
        <f t="shared" si="5"/>
        <v>0</v>
      </c>
      <c r="CA155" s="177">
        <v>8</v>
      </c>
      <c r="CB155" s="177">
        <v>0</v>
      </c>
      <c r="CZ155" s="146">
        <v>0</v>
      </c>
    </row>
    <row r="156" spans="1:104">
      <c r="A156" s="184"/>
      <c r="B156" s="185" t="s">
        <v>75</v>
      </c>
      <c r="C156" s="186" t="str">
        <f>CONCATENATE(B147," ",C147)</f>
        <v>D96 Přesuny suti a vybouraných hmot</v>
      </c>
      <c r="D156" s="187"/>
      <c r="E156" s="188"/>
      <c r="F156" s="189"/>
      <c r="G156" s="190">
        <f>SUM(G147:G155)</f>
        <v>0</v>
      </c>
      <c r="O156" s="170">
        <v>4</v>
      </c>
      <c r="BA156" s="191">
        <f>SUM(BA147:BA155)</f>
        <v>0</v>
      </c>
      <c r="BB156" s="191">
        <f>SUM(BB147:BB155)</f>
        <v>0</v>
      </c>
      <c r="BC156" s="191">
        <f>SUM(BC147:BC155)</f>
        <v>0</v>
      </c>
      <c r="BD156" s="191">
        <f>SUM(BD147:BD155)</f>
        <v>0</v>
      </c>
      <c r="BE156" s="191">
        <f>SUM(BE147:BE155)</f>
        <v>0</v>
      </c>
    </row>
    <row r="157" spans="1:104">
      <c r="E157" s="146"/>
    </row>
    <row r="158" spans="1:104">
      <c r="E158" s="146"/>
    </row>
    <row r="159" spans="1:104">
      <c r="E159" s="146"/>
    </row>
    <row r="160" spans="1:104">
      <c r="E160" s="146"/>
    </row>
    <row r="161" spans="5:5">
      <c r="E161" s="146"/>
    </row>
    <row r="162" spans="5:5">
      <c r="E162" s="146"/>
    </row>
    <row r="163" spans="5:5">
      <c r="E163" s="146"/>
    </row>
    <row r="164" spans="5:5">
      <c r="E164" s="146"/>
    </row>
    <row r="165" spans="5:5">
      <c r="E165" s="146"/>
    </row>
    <row r="166" spans="5:5">
      <c r="E166" s="146"/>
    </row>
    <row r="167" spans="5:5">
      <c r="E167" s="146"/>
    </row>
    <row r="168" spans="5:5">
      <c r="E168" s="146"/>
    </row>
    <row r="169" spans="5:5">
      <c r="E169" s="146"/>
    </row>
    <row r="170" spans="5:5">
      <c r="E170" s="146"/>
    </row>
    <row r="171" spans="5:5">
      <c r="E171" s="146"/>
    </row>
    <row r="172" spans="5:5">
      <c r="E172" s="146"/>
    </row>
    <row r="173" spans="5:5">
      <c r="E173" s="146"/>
    </row>
    <row r="174" spans="5:5">
      <c r="E174" s="146"/>
    </row>
    <row r="175" spans="5:5">
      <c r="E175" s="146"/>
    </row>
    <row r="176" spans="5:5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A180" s="192"/>
      <c r="B180" s="192"/>
      <c r="C180" s="192"/>
      <c r="D180" s="192"/>
      <c r="E180" s="192"/>
      <c r="F180" s="192"/>
      <c r="G180" s="192"/>
    </row>
    <row r="181" spans="1:7">
      <c r="A181" s="192"/>
      <c r="B181" s="192"/>
      <c r="C181" s="192"/>
      <c r="D181" s="192"/>
      <c r="E181" s="192"/>
      <c r="F181" s="192"/>
      <c r="G181" s="192"/>
    </row>
    <row r="182" spans="1:7">
      <c r="A182" s="192"/>
      <c r="B182" s="192"/>
      <c r="C182" s="192"/>
      <c r="D182" s="192"/>
      <c r="E182" s="192"/>
      <c r="F182" s="192"/>
      <c r="G182" s="192"/>
    </row>
    <row r="183" spans="1:7">
      <c r="A183" s="192"/>
      <c r="B183" s="192"/>
      <c r="C183" s="192"/>
      <c r="D183" s="192"/>
      <c r="E183" s="192"/>
      <c r="F183" s="192"/>
      <c r="G183" s="192"/>
    </row>
    <row r="184" spans="1:7">
      <c r="E184" s="146"/>
    </row>
    <row r="185" spans="1:7">
      <c r="E185" s="146"/>
    </row>
    <row r="186" spans="1:7">
      <c r="E186" s="146"/>
    </row>
    <row r="187" spans="1:7">
      <c r="E187" s="146"/>
    </row>
    <row r="188" spans="1:7">
      <c r="E188" s="146"/>
    </row>
    <row r="189" spans="1:7">
      <c r="E189" s="146"/>
    </row>
    <row r="190" spans="1:7">
      <c r="E190" s="146"/>
    </row>
    <row r="191" spans="1:7">
      <c r="E191" s="146"/>
    </row>
    <row r="192" spans="1:7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A215" s="193"/>
      <c r="B215" s="193"/>
    </row>
    <row r="216" spans="1:7">
      <c r="A216" s="192"/>
      <c r="B216" s="192"/>
      <c r="C216" s="195"/>
      <c r="D216" s="195"/>
      <c r="E216" s="196"/>
      <c r="F216" s="195"/>
      <c r="G216" s="197"/>
    </row>
    <row r="217" spans="1:7">
      <c r="A217" s="198"/>
      <c r="B217" s="198"/>
      <c r="C217" s="192"/>
      <c r="D217" s="192"/>
      <c r="E217" s="199"/>
      <c r="F217" s="192"/>
      <c r="G217" s="192"/>
    </row>
    <row r="218" spans="1:7">
      <c r="A218" s="192"/>
      <c r="B218" s="192"/>
      <c r="C218" s="192"/>
      <c r="D218" s="192"/>
      <c r="E218" s="199"/>
      <c r="F218" s="192"/>
      <c r="G218" s="192"/>
    </row>
    <row r="219" spans="1:7">
      <c r="A219" s="192"/>
      <c r="B219" s="192"/>
      <c r="C219" s="192"/>
      <c r="D219" s="192"/>
      <c r="E219" s="199"/>
      <c r="F219" s="192"/>
      <c r="G219" s="192"/>
    </row>
    <row r="220" spans="1:7">
      <c r="A220" s="192"/>
      <c r="B220" s="192"/>
      <c r="C220" s="192"/>
      <c r="D220" s="192"/>
      <c r="E220" s="199"/>
      <c r="F220" s="192"/>
      <c r="G220" s="192"/>
    </row>
    <row r="221" spans="1:7">
      <c r="A221" s="192"/>
      <c r="B221" s="192"/>
      <c r="C221" s="192"/>
      <c r="D221" s="192"/>
      <c r="E221" s="199"/>
      <c r="F221" s="192"/>
      <c r="G221" s="192"/>
    </row>
    <row r="222" spans="1:7">
      <c r="A222" s="192"/>
      <c r="B222" s="192"/>
      <c r="C222" s="192"/>
      <c r="D222" s="192"/>
      <c r="E222" s="199"/>
      <c r="F222" s="192"/>
      <c r="G222" s="192"/>
    </row>
    <row r="223" spans="1:7">
      <c r="A223" s="192"/>
      <c r="B223" s="192"/>
      <c r="C223" s="192"/>
      <c r="D223" s="192"/>
      <c r="E223" s="199"/>
      <c r="F223" s="192"/>
      <c r="G223" s="192"/>
    </row>
    <row r="224" spans="1:7">
      <c r="A224" s="192"/>
      <c r="B224" s="192"/>
      <c r="C224" s="192"/>
      <c r="D224" s="192"/>
      <c r="E224" s="199"/>
      <c r="F224" s="192"/>
      <c r="G224" s="192"/>
    </row>
    <row r="225" spans="1:7">
      <c r="A225" s="192"/>
      <c r="B225" s="192"/>
      <c r="C225" s="192"/>
      <c r="D225" s="192"/>
      <c r="E225" s="199"/>
      <c r="F225" s="192"/>
      <c r="G225" s="192"/>
    </row>
    <row r="226" spans="1:7">
      <c r="A226" s="192"/>
      <c r="B226" s="192"/>
      <c r="C226" s="192"/>
      <c r="D226" s="192"/>
      <c r="E226" s="199"/>
      <c r="F226" s="192"/>
      <c r="G226" s="192"/>
    </row>
    <row r="227" spans="1:7">
      <c r="A227" s="192"/>
      <c r="B227" s="192"/>
      <c r="C227" s="192"/>
      <c r="D227" s="192"/>
      <c r="E227" s="199"/>
      <c r="F227" s="192"/>
      <c r="G227" s="192"/>
    </row>
    <row r="228" spans="1:7">
      <c r="A228" s="192"/>
      <c r="B228" s="192"/>
      <c r="C228" s="192"/>
      <c r="D228" s="192"/>
      <c r="E228" s="199"/>
      <c r="F228" s="192"/>
      <c r="G228" s="192"/>
    </row>
    <row r="229" spans="1:7">
      <c r="A229" s="192"/>
      <c r="B229" s="192"/>
      <c r="C229" s="192"/>
      <c r="D229" s="192"/>
      <c r="E229" s="199"/>
      <c r="F229" s="192"/>
      <c r="G229" s="192"/>
    </row>
  </sheetData>
  <sheetProtection password="8879" sheet="1" objects="1" scenarios="1"/>
  <mergeCells count="49">
    <mergeCell ref="C12:D12"/>
    <mergeCell ref="C13:D13"/>
    <mergeCell ref="C15:D15"/>
    <mergeCell ref="A1:G1"/>
    <mergeCell ref="A3:B3"/>
    <mergeCell ref="A4:B4"/>
    <mergeCell ref="E4:G4"/>
    <mergeCell ref="C11:D11"/>
    <mergeCell ref="C34:D34"/>
    <mergeCell ref="C38:D38"/>
    <mergeCell ref="C17:D17"/>
    <mergeCell ref="C19:D19"/>
    <mergeCell ref="C23:D23"/>
    <mergeCell ref="C28:D28"/>
    <mergeCell ref="C29:D29"/>
    <mergeCell ref="C30:D30"/>
    <mergeCell ref="C31:D31"/>
    <mergeCell ref="C32:D32"/>
    <mergeCell ref="C65:D65"/>
    <mergeCell ref="C67:D67"/>
    <mergeCell ref="C69:D69"/>
    <mergeCell ref="C53:D53"/>
    <mergeCell ref="C55:D55"/>
    <mergeCell ref="C59:D59"/>
    <mergeCell ref="C61:D61"/>
    <mergeCell ref="C107:D107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6:D106"/>
    <mergeCell ref="C122:D122"/>
    <mergeCell ref="C126:D126"/>
    <mergeCell ref="C128:D128"/>
    <mergeCell ref="C112:D112"/>
    <mergeCell ref="C115:D115"/>
    <mergeCell ref="C117:D117"/>
    <mergeCell ref="C141:D141"/>
    <mergeCell ref="C142:D142"/>
    <mergeCell ref="C143:D143"/>
    <mergeCell ref="C144:D144"/>
    <mergeCell ref="C133:D133"/>
    <mergeCell ref="C134:D134"/>
    <mergeCell ref="C135:D13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Petr Pacal</cp:lastModifiedBy>
  <dcterms:created xsi:type="dcterms:W3CDTF">2016-11-24T19:25:17Z</dcterms:created>
  <dcterms:modified xsi:type="dcterms:W3CDTF">2017-02-10T06:41:37Z</dcterms:modified>
</cp:coreProperties>
</file>